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37.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sharedStrings.xml" ContentType="application/vnd.openxmlformats-officedocument.spreadsheetml.sharedStrings+xml"/>
  <Override PartName="/xl/media/image1.jpeg" ContentType="image/jpeg"/>
  <Override PartName="/xl/media/image2.jpeg" ContentType="image/jpeg"/>
  <Override PartName="/xl/media/image3.jpeg" ContentType="image/jpeg"/>
  <Override PartName="/xl/media/image4.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2"/>
  </bookViews>
  <sheets>
    <sheet name="Kopt a+c+n" sheetId="1" state="visible" r:id="rId2"/>
    <sheet name="Kopt a " sheetId="2" state="hidden" r:id="rId3"/>
    <sheet name="Kopt c" sheetId="3" state="hidden" r:id="rId4"/>
    <sheet name="Kopt n" sheetId="4" state="hidden" r:id="rId5"/>
    <sheet name="Kops a+c+n" sheetId="5" state="visible" r:id="rId6"/>
    <sheet name="Kops a" sheetId="6" state="hidden" r:id="rId7"/>
    <sheet name="Kops c" sheetId="7" state="hidden" r:id="rId8"/>
    <sheet name="Kops n" sheetId="8" state="hidden" r:id="rId9"/>
    <sheet name="1a+c+n" sheetId="9" state="visible" r:id="rId10"/>
    <sheet name="1a" sheetId="10" state="hidden" r:id="rId11"/>
    <sheet name="1n" sheetId="11" state="hidden" r:id="rId12"/>
    <sheet name="1c" sheetId="12" state="hidden" r:id="rId13"/>
    <sheet name="2a+c+n" sheetId="13" state="visible" r:id="rId14"/>
    <sheet name="2a" sheetId="14" state="hidden" r:id="rId15"/>
    <sheet name="2c" sheetId="15" state="hidden" r:id="rId16"/>
    <sheet name="2n" sheetId="16" state="hidden" r:id="rId17"/>
    <sheet name="3a+c+n" sheetId="17" state="visible" r:id="rId18"/>
    <sheet name="3a" sheetId="18" state="hidden" r:id="rId19"/>
    <sheet name="3c" sheetId="19" state="hidden" r:id="rId20"/>
    <sheet name="3n" sheetId="20" state="hidden" r:id="rId21"/>
    <sheet name="4a+c+n" sheetId="21" state="visible" r:id="rId22"/>
    <sheet name="4a" sheetId="22" state="hidden" r:id="rId23"/>
    <sheet name="4c" sheetId="23" state="hidden" r:id="rId24"/>
    <sheet name="4n" sheetId="24" state="hidden" r:id="rId25"/>
    <sheet name="5a+c+n" sheetId="25" state="visible" r:id="rId26"/>
    <sheet name="5a" sheetId="26" state="hidden" r:id="rId27"/>
    <sheet name="5c" sheetId="27" state="hidden" r:id="rId28"/>
    <sheet name="5n" sheetId="28" state="hidden" r:id="rId29"/>
    <sheet name="6a+c+n" sheetId="29" state="visible" r:id="rId30"/>
    <sheet name="6a" sheetId="30" state="hidden" r:id="rId31"/>
    <sheet name="6c" sheetId="31" state="hidden" r:id="rId32"/>
    <sheet name="6n" sheetId="32" state="hidden" r:id="rId33"/>
    <sheet name="7a+c+n" sheetId="33" state="visible" r:id="rId34"/>
    <sheet name="7a" sheetId="34" state="hidden" r:id="rId35"/>
    <sheet name="7c" sheetId="35" state="hidden" r:id="rId36"/>
    <sheet name="7n" sheetId="36" state="hidden" r:id="rId37"/>
    <sheet name="info" sheetId="37" state="hidden" r:id="rId38"/>
  </sheets>
  <definedNames>
    <definedName function="false" hidden="false" localSheetId="24" name="_xlnm.Print_Area" vbProcedure="false">'5a+c+n'!$A$1:$Q$35</definedName>
    <definedName function="false" hidden="false" localSheetId="36" name="_xlnm.Print_Area" vbProcedure="false">info!$A$1:$D$32</definedName>
    <definedName function="false" hidden="false" localSheetId="1" name="_xlnm.Print_Area" vbProcedure="false">'Kopt a '!$A$1:$C$36</definedName>
    <definedName function="false" hidden="false" name="ar" vbProcedure="false">'1a+c+n'!$A$9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<sst xmlns="http://schemas.openxmlformats.org/spreadsheetml/2006/main" count="2627" uniqueCount="553">
  <si>
    <t xml:space="preserve">APSTIPRINU</t>
  </si>
  <si>
    <t xml:space="preserve">(pasūtītāja paraksts un tā atsifrējums)</t>
  </si>
  <si>
    <t xml:space="preserve">Z.v.</t>
  </si>
  <si>
    <t xml:space="preserve">2023.gada____.__________</t>
  </si>
  <si>
    <t xml:space="preserve">Tehniskā specifikācija</t>
  </si>
  <si>
    <t xml:space="preserve">Attiecināmās + citu pasākumu izmaksas + neattiecināmās izmaksas</t>
  </si>
  <si>
    <t xml:space="preserve">Būves nosaukums: </t>
  </si>
  <si>
    <t xml:space="preserve">Daudzīvokļu dzīvojamā māja</t>
  </si>
  <si>
    <t xml:space="preserve">Objekta nosaukums: </t>
  </si>
  <si>
    <t xml:space="preserve">fasādes vienkāršotā atjaunošana</t>
  </si>
  <si>
    <t xml:space="preserve">Objekta adrese: </t>
  </si>
  <si>
    <t xml:space="preserve">Raiņa iela 40, Balvi</t>
  </si>
  <si>
    <t xml:space="preserve">Pasūtījuma Nr: </t>
  </si>
  <si>
    <t xml:space="preserve">Nr. P.k.</t>
  </si>
  <si>
    <t xml:space="preserve">Objekta nosaukums</t>
  </si>
  <si>
    <t xml:space="preserve">Objekta izmaksas (EUR)</t>
  </si>
  <si>
    <t xml:space="preserve">Celtniecības darbu izmaksas</t>
  </si>
  <si>
    <t xml:space="preserve">Kopā:</t>
  </si>
  <si>
    <t xml:space="preserve">PVN (21%)</t>
  </si>
  <si>
    <t xml:space="preserve">Sastādīja</t>
  </si>
  <si>
    <t xml:space="preserve">(paraksts un tā atšifrējums, datums)</t>
  </si>
  <si>
    <t xml:space="preserve">Sertifikāta Nr. </t>
  </si>
  <si>
    <t xml:space="preserve">Tāme sastādīta:</t>
  </si>
  <si>
    <t xml:space="preserve">Būvniecības koptāme</t>
  </si>
  <si>
    <t xml:space="preserve">Attiecināmās izmaksas</t>
  </si>
  <si>
    <t xml:space="preserve">Citu pasākumu izmaksas</t>
  </si>
  <si>
    <t xml:space="preserve">Neattiecināmās izmaksas</t>
  </si>
  <si>
    <t xml:space="preserve">Kopsavilkuma aprēķini pa darbu veidiem vai konstruktīvo elementu veidiem</t>
  </si>
  <si>
    <t xml:space="preserve">(darba veids vai konstruktīvā elementa nosaukums)</t>
  </si>
  <si>
    <t xml:space="preserve">Būves nosaukums:</t>
  </si>
  <si>
    <t xml:space="preserve">Objekta adrese:</t>
  </si>
  <si>
    <t xml:space="preserve">Pasūtījuma Nr.</t>
  </si>
  <si>
    <t xml:space="preserve">Par kopejo summu, EUR</t>
  </si>
  <si>
    <t xml:space="preserve">Kopējā darbietilpība, c/h</t>
  </si>
  <si>
    <t xml:space="preserve">Nr.p.k.</t>
  </si>
  <si>
    <t xml:space="preserve">kods; tāmes Nr:</t>
  </si>
  <si>
    <t xml:space="preserve">Darba veids vai konstruktīvā elementa nosaukums</t>
  </si>
  <si>
    <t xml:space="preserve">Tāmes izmaksas (EUR)</t>
  </si>
  <si>
    <t xml:space="preserve">Tai skaitā</t>
  </si>
  <si>
    <t xml:space="preserve">Darbietilpība (c/h)</t>
  </si>
  <si>
    <t xml:space="preserve">darba alga (EUR)</t>
  </si>
  <si>
    <t xml:space="preserve">materiāli (EUR)</t>
  </si>
  <si>
    <t xml:space="preserve">mehānismi (EUR)</t>
  </si>
  <si>
    <t xml:space="preserve">Kopā</t>
  </si>
  <si>
    <t xml:space="preserve">Virsizdevumi </t>
  </si>
  <si>
    <t xml:space="preserve">t.sk.darba aizsardzība</t>
  </si>
  <si>
    <t xml:space="preserve">Peļņa </t>
  </si>
  <si>
    <t xml:space="preserve">Pavisam kopā</t>
  </si>
  <si>
    <t xml:space="preserve">Pārbaudīja</t>
  </si>
  <si>
    <t xml:space="preserve">Sertifikāta Nr.</t>
  </si>
  <si>
    <t xml:space="preserve">Sertifikāta Nr. _________________________________</t>
  </si>
  <si>
    <t xml:space="preserve">Lokālā tāme Nr. </t>
  </si>
  <si>
    <t xml:space="preserve">Fasādes atjaunošanas darbi</t>
  </si>
  <si>
    <t xml:space="preserve">Tāmes  izmaksas  EUR</t>
  </si>
  <si>
    <t xml:space="preserve">A</t>
  </si>
  <si>
    <t xml:space="preserve">C</t>
  </si>
  <si>
    <t xml:space="preserve">Kods</t>
  </si>
  <si>
    <t xml:space="preserve">Darba nosaukums</t>
  </si>
  <si>
    <t xml:space="preserve">Mērvienība</t>
  </si>
  <si>
    <t xml:space="preserve">Daudzums</t>
  </si>
  <si>
    <t xml:space="preserve">Vienības izmaksas</t>
  </si>
  <si>
    <t xml:space="preserve">Kopā uz visu apjomu</t>
  </si>
  <si>
    <t xml:space="preserve">N</t>
  </si>
  <si>
    <t xml:space="preserve">Laika norma (c/h)</t>
  </si>
  <si>
    <t xml:space="preserve">Darba samaksas likme (EUR/h)</t>
  </si>
  <si>
    <t xml:space="preserve">Darba alga (EUR)</t>
  </si>
  <si>
    <t xml:space="preserve">Būvizstrādājumi (EUR)</t>
  </si>
  <si>
    <t xml:space="preserve">Mehānismi (EUR)</t>
  </si>
  <si>
    <t xml:space="preserve">Kopā (EUR)</t>
  </si>
  <si>
    <t xml:space="preserve">A - C - N</t>
  </si>
  <si>
    <t xml:space="preserve">līg.c.</t>
  </si>
  <si>
    <t xml:space="preserve">Metāla nožogojuma montāža, h=2,0 m</t>
  </si>
  <si>
    <t xml:space="preserve">m</t>
  </si>
  <si>
    <t xml:space="preserve">Žogs 3,5×2m</t>
  </si>
  <si>
    <t xml:space="preserve">gb.</t>
  </si>
  <si>
    <t xml:space="preserve">Pēda</t>
  </si>
  <si>
    <t xml:space="preserve">Sastatņu montēšana </t>
  </si>
  <si>
    <t xml:space="preserve">m²</t>
  </si>
  <si>
    <t xml:space="preserve">Sastatnes</t>
  </si>
  <si>
    <t xml:space="preserve">Moduļu tualetes uzstādīšana</t>
  </si>
  <si>
    <t xml:space="preserve">Tualetes izvešana</t>
  </si>
  <si>
    <t xml:space="preserve">obj.</t>
  </si>
  <si>
    <t xml:space="preserve">Moduļu mājas uzstādīšana. Paredzēts 12cilvēkiem.</t>
  </si>
  <si>
    <t xml:space="preserve">Atkritumu konteineru izvietošana.</t>
  </si>
  <si>
    <t xml:space="preserve">Būvtāfeles uzstādīšana</t>
  </si>
  <si>
    <t xml:space="preserve">Fasādes siltināšana</t>
  </si>
  <si>
    <t xml:space="preserve">Ārsienu  siltināšana ar akmensvati līmējot un piestiprinot to pie ārsienas ar mehāniskajiem stiprinājumiem </t>
  </si>
  <si>
    <t xml:space="preserve">Grunts Ceresit CT 17 vai ekvivalents</t>
  </si>
  <si>
    <t xml:space="preserve">kg</t>
  </si>
  <si>
    <t xml:space="preserve">Līmjava Ceresit CT 190  vai ekvivalents</t>
  </si>
  <si>
    <r>
      <rPr>
        <sz val="8"/>
        <rFont val="Arial"/>
        <family val="2"/>
        <charset val="186"/>
      </rPr>
      <t xml:space="preserve">Ārsienu  siltināšanas kārtas izveidošana ar akmensvati (ekviv.Paroc Linio 10) λ=0,036W/mK, </t>
    </r>
    <r>
      <rPr>
        <b val="true"/>
        <sz val="8"/>
        <rFont val="Arial"/>
        <family val="2"/>
        <charset val="186"/>
      </rPr>
      <t xml:space="preserve">b=50mm S1, </t>
    </r>
    <r>
      <rPr>
        <sz val="8"/>
        <rFont val="Arial"/>
        <family val="2"/>
        <charset val="186"/>
      </rPr>
      <t xml:space="preserve">piestiprinot to pie ārsienas ar līmi un dībeļiem (ekviv.λ=0,001W/mK).</t>
    </r>
  </si>
  <si>
    <r>
      <rPr>
        <sz val="8"/>
        <rFont val="Arial"/>
        <family val="2"/>
        <charset val="186"/>
      </rPr>
      <t xml:space="preserve">Ārsienu  siltināšanas kārtas izveidošana ar akmensvati (ekviv.Paroc Linio 10) λ=0,036W/mK, </t>
    </r>
    <r>
      <rPr>
        <b val="true"/>
        <sz val="8"/>
        <rFont val="Arial"/>
        <family val="2"/>
        <charset val="186"/>
      </rPr>
      <t xml:space="preserve">b=150mm S2, </t>
    </r>
    <r>
      <rPr>
        <sz val="8"/>
        <rFont val="Arial"/>
        <family val="2"/>
        <charset val="186"/>
      </rPr>
      <t xml:space="preserve">piestiprinot to pie ārsienas ar līmi un dībeļiem (ekviv.λ=0,001W/mK).</t>
    </r>
  </si>
  <si>
    <r>
      <rPr>
        <sz val="8"/>
        <rFont val="Arial"/>
        <family val="2"/>
        <charset val="186"/>
      </rPr>
      <t xml:space="preserve">Ārsienu  siltināšanas kārtas izveidošana ar akmensvati (ekviv.Paroc Linio 10) λ=0,036W/mK, </t>
    </r>
    <r>
      <rPr>
        <b val="true"/>
        <sz val="8"/>
        <rFont val="Arial"/>
        <family val="2"/>
        <charset val="186"/>
      </rPr>
      <t xml:space="preserve">b=160mm S3+S5, </t>
    </r>
    <r>
      <rPr>
        <sz val="8"/>
        <rFont val="Arial"/>
        <family val="2"/>
        <charset val="186"/>
      </rPr>
      <t xml:space="preserve">piestiprinot to pie ārsienas ar līmi un dībeļiem (ekviv.λ=0,001W/mK).</t>
    </r>
  </si>
  <si>
    <r>
      <rPr>
        <sz val="8"/>
        <rFont val="Arial"/>
        <family val="2"/>
        <charset val="186"/>
      </rPr>
      <t xml:space="preserve">Ārsienu  siltināšanas kārtas izveidošana ar akmensvati (ekviv.Paroc Linio 10) λ=0,036W/mK, </t>
    </r>
    <r>
      <rPr>
        <b val="true"/>
        <sz val="8"/>
        <rFont val="Arial"/>
        <family val="2"/>
        <charset val="186"/>
      </rPr>
      <t xml:space="preserve">b=180mm S4, </t>
    </r>
    <r>
      <rPr>
        <sz val="8"/>
        <rFont val="Arial"/>
        <family val="2"/>
        <charset val="186"/>
      </rPr>
      <t xml:space="preserve">piestiprinot to pie ārsienas ar līmi un dībeļiem (ekviv.λ=0,001W/mK).</t>
    </r>
  </si>
  <si>
    <t xml:space="preserve">Dībeļi A,B,C.D (ekviv.λ=0,001W/mK). Garums atbilstroši akmens vatei un pamatnes konstrukcijas nepieciešamībai</t>
  </si>
  <si>
    <t xml:space="preserve">gb</t>
  </si>
  <si>
    <t xml:space="preserve">Durvju un logu aiļu apdare ar akmensvates plātnēm  λ=0,037W/m²K, b=30mm</t>
  </si>
  <si>
    <t xml:space="preserve">Grunts Cerasit CT 17 vai ekvivalents</t>
  </si>
  <si>
    <t xml:space="preserve">Siltumizolācija sienām</t>
  </si>
  <si>
    <t xml:space="preserve">Līmjava Ceresit CT180 vai ekvivalents</t>
  </si>
  <si>
    <t xml:space="preserve">Līmjava Ceresit CT 190 vai ekvivalents</t>
  </si>
  <si>
    <t xml:space="preserve">Siets stikla šķiedra</t>
  </si>
  <si>
    <t xml:space="preserve">Papildus armējums apkārrt  loga un durvju  ailām ar sietu , platums=0,3×0,5m, b=3mm</t>
  </si>
  <si>
    <t xml:space="preserve">Logu un durvju aiļu ārējo stūru armēšana ar sietu papildus sietu 0,3×0,5m no ailes un ailē (ekviv. Valmieras E-stikls) stiepes izturība &gt;200N/5cm, Struktūras stabilitāte &gt;22%, Atbilst REACH , sieta acojuma lielums 4×4mm.</t>
  </si>
  <si>
    <t xml:space="preserve">1. meh. klases apmetuma izveidošana: 1 kārtas armējošās javas un armējošā stikla šķiedras sieta uzklāšana (ekvivalents Ceresit CT 190), zemapmetuma grunts uzklāšana (ekvivalents Ceresit CT 16), dekoratīvā gatavā silikona apmetuma ar tonējumu uznešana (ekvivalents Ceresit CT174).</t>
  </si>
  <si>
    <t xml:space="preserve">Grunts Ceresit CT 16 vai ekvivalents</t>
  </si>
  <si>
    <t xml:space="preserve">Līmjava 4mm</t>
  </si>
  <si>
    <t xml:space="preserve">Armējošais stiklšķiedras siets - 160g/m², 2 kārtas</t>
  </si>
  <si>
    <t xml:space="preserve">m2</t>
  </si>
  <si>
    <t xml:space="preserve">Paligmateriāli</t>
  </si>
  <si>
    <t xml:space="preserve">kpl</t>
  </si>
  <si>
    <t xml:space="preserve">Siliktā -silikona homogēnais apmetums Ceresit CT174 vai ekvivalents, 2mm graudu lielums</t>
  </si>
  <si>
    <t xml:space="preserve">Stūra profils  EC S</t>
  </si>
  <si>
    <t xml:space="preserve">Loga pielaiduma profils EW09</t>
  </si>
  <si>
    <t xml:space="preserve">Stūra lāsenis ED CO2</t>
  </si>
  <si>
    <t xml:space="preserve">Palodzes montāžas profils EW US01</t>
  </si>
  <si>
    <t xml:space="preserve">Palodzes montāžas profils EW US02</t>
  </si>
  <si>
    <t xml:space="preserve">Cokola profils EB PVC VARIO 220</t>
  </si>
  <si>
    <t xml:space="preserve">Iekšējo stūru armējums visā ēkas augstumā</t>
  </si>
  <si>
    <t xml:space="preserve">Metāla karoga kāta turētāja montāža</t>
  </si>
  <si>
    <t xml:space="preserve">gab</t>
  </si>
  <si>
    <t xml:space="preserve">Piekarāķu uzstādišana un kābeļu pārmontēšana. Piekarāķa parametri (paredzētas  9 vietas):
Piekarāķis M20, L=620mm SOT101.2  cauri balstam -  esošai bēniņu sienai 380mm. Piekarāķi izmanto izolētiem gaisvadiem, servisa  kabeļiem, kā arī XLP - izolētiem kabeļiem. pagrieziena vai enkurbalstos. Piekarāķis ir aprīkots ar  noslēgplāksni un izgatavots no karsti cinkota  tērauda.Svars: 1.8 kg. Pārbaudes slodze: 30.6 Fx/kN.  Pārbaudes slodze: 6.7 Fy/kN </t>
  </si>
  <si>
    <t xml:space="preserve">kmpl.</t>
  </si>
  <si>
    <t xml:space="preserve">Būvgružu savākšana un aizvešana</t>
  </si>
  <si>
    <t xml:space="preserve">m³</t>
  </si>
  <si>
    <t xml:space="preserve">Gružu konteiners 12m³</t>
  </si>
  <si>
    <t xml:space="preserve">Tiešās izmaksas kopā, t. sk. darba devēja sociālais nodoklis 23.59% </t>
  </si>
  <si>
    <t xml:space="preserve">Cokola siltināšana</t>
  </si>
  <si>
    <t xml:space="preserve">Betona apmales demontāža</t>
  </si>
  <si>
    <t xml:space="preserve">atjaunojams asfaltbetona segums</t>
  </si>
  <si>
    <t xml:space="preserve">Grunts rakšanas darbi 1,2m platumā,600 mm dziļumā</t>
  </si>
  <si>
    <t xml:space="preserve">Cokola sienas sagatavošana siltināšanai - virsmu notīrīšana un gruntēšana,</t>
  </si>
  <si>
    <t xml:space="preserve">Grunts hidroizolācijai Denbit-R (11kg patēriņš aptuveni 0,5kg/m²) vai ekvivalents</t>
  </si>
  <si>
    <t xml:space="preserve">Savienojuma vietu šuvju hermatizācija</t>
  </si>
  <si>
    <t xml:space="preserve">āra hermētiķis </t>
  </si>
  <si>
    <t xml:space="preserve">Jaunas šķidrās hidroizolācijas uzklāšana  visā siltinājuma augstumā</t>
  </si>
  <si>
    <t xml:space="preserve">hidroizolācija Denbit-D (19kg patēriņš aptuveni 1,0kg/m²) vai ekvivalents</t>
  </si>
  <si>
    <t xml:space="preserve">S8, S9</t>
  </si>
  <si>
    <t xml:space="preserve">Cokola daļas siltināšana atbilstoši tehnoloģijai</t>
  </si>
  <si>
    <t xml:space="preserve">Ekstrudētā putupolistirola plāksne (ekvivalents Tenapors NEO); λ=0,034W/mK b=150mm</t>
  </si>
  <si>
    <t xml:space="preserve">Līmjava CERESIT ZS vai ekvivalents</t>
  </si>
  <si>
    <t xml:space="preserve">Dībeli virsmas klasifikācija ETA A,B,C,D,E, galvas Ø60, nagla tērauda Ø8/10, Punkta siltumatdeves koeficients 0,001 W/K, min iestrādes dziļums &gt;35mm, vai ekvivalents 135mm</t>
  </si>
  <si>
    <t xml:space="preserve">Atrakto vietu aizbēršana ar esošo minerālgrunti</t>
  </si>
  <si>
    <t xml:space="preserve">Cokola apmešana ar apmetumu uz minerālšķiedru sieta (b=7mm) un krāsošana AS-2</t>
  </si>
  <si>
    <t xml:space="preserve">Armējošā līmjava CERESIT ZU vai ekvivalents</t>
  </si>
  <si>
    <t xml:space="preserve">Silikona-akrila mozaīkas apmetumu CERESIT CT77 vai ekvivalents</t>
  </si>
  <si>
    <t xml:space="preserve">Apmetuma apakšējās daļas izolācija (apmetuma norāvums)</t>
  </si>
  <si>
    <t xml:space="preserve">AQUAFIN-1K izolācijas grunts kārtas uznešana</t>
  </si>
  <si>
    <t xml:space="preserve">AQUAFIN-2K/M hidroizolācija</t>
  </si>
  <si>
    <t xml:space="preserve">Gaismu kastu demontāža un jauna izbūve + restes no stiklšķiedras esošo vietā ekvvalnets Scanplast ražojumam</t>
  </si>
  <si>
    <t xml:space="preserve">kpl.</t>
  </si>
  <si>
    <t xml:space="preserve">Betona bruģakmens apmales atjaunošana</t>
  </si>
  <si>
    <t xml:space="preserve"> Ģeotekstila plēves ieklāšana</t>
  </si>
  <si>
    <t xml:space="preserve"> Šķembas (fr.40-70mm) kārtas ieklāšana 100mm </t>
  </si>
  <si>
    <t xml:space="preserve">šķembas</t>
  </si>
  <si>
    <t xml:space="preserve"> Šķembas (fr.0-40mm) kārtas ieklāšana 50mm </t>
  </si>
  <si>
    <t xml:space="preserve"> Grants kārtas ieklāšana 50mm</t>
  </si>
  <si>
    <t xml:space="preserve">grants</t>
  </si>
  <si>
    <t xml:space="preserve"> Bruģakmens 700mm biez.likšana 26gb./m²</t>
  </si>
  <si>
    <t xml:space="preserve">Betona bruģis b=50</t>
  </si>
  <si>
    <t xml:space="preserve">Izsijas -50mm</t>
  </si>
  <si>
    <t xml:space="preserve"> Bortakmens 80x200x1000  malas likšana 1gb/t.m</t>
  </si>
  <si>
    <t xml:space="preserve">betons klase C16/20</t>
  </si>
  <si>
    <t xml:space="preserve">Bruģakmens tekņu iestrāde apmalē, 0,7m</t>
  </si>
  <si>
    <t xml:space="preserve">Melnzemes uzbēršana zālāju blakus esošās ēkas pusē</t>
  </si>
  <si>
    <t xml:space="preserve">Melnzeme</t>
  </si>
  <si>
    <t xml:space="preserve">Zālāju sējumu ierīkošana</t>
  </si>
  <si>
    <t xml:space="preserve">zālāju sēklas</t>
  </si>
  <si>
    <t xml:space="preserve">Logu nomaiņa</t>
  </si>
  <si>
    <t xml:space="preserve">Esošo koka durvju, tsk. ārdurvju demontāža </t>
  </si>
  <si>
    <t xml:space="preserve">Esošo logu un to skārda āra palodžu demontāža, b=0,25.</t>
  </si>
  <si>
    <r>
      <rPr>
        <sz val="8"/>
        <rFont val="Arial"/>
        <family val="2"/>
        <charset val="186"/>
      </rPr>
      <t xml:space="preserve">PVC loga  bloks ar  stikla paketi krāsa - balta (izņemot logus L21) Stikla paketes 3k4+4OTS3+Argons termix1,0 Rāmis REHAU SYNEGO Dziļums: 80mm  Siltuma caurlaidības koef.: kopējais Uw=1,1 W / m² K. Logu vēja noturības klase- ne zemāka par C2 (pēc LVS EN 12210) Logu gaisa caurlaidības klase - ne zemāka par 3 (pēc LVS EN 12207) ūdensnecaurlaidības kalse -  8A  (pēc LVS EN 12208) </t>
    </r>
    <r>
      <rPr>
        <b val="true"/>
        <sz val="8"/>
        <rFont val="Arial"/>
        <family val="2"/>
        <charset val="186"/>
      </rPr>
      <t xml:space="preserve">ar sekojošu logu tipu, kas ietver to montāžu</t>
    </r>
  </si>
  <si>
    <t xml:space="preserve">Esošie koka logi maināmi</t>
  </si>
  <si>
    <t xml:space="preserve">Esošie PVC logi maināmi</t>
  </si>
  <si>
    <t xml:space="preserve">Logu montāžas palīgmateriāli uz  apjomu</t>
  </si>
  <si>
    <t xml:space="preserve">montāžas skavas</t>
  </si>
  <si>
    <t xml:space="preserve">skrūves</t>
  </si>
  <si>
    <t xml:space="preserve">dibeļi</t>
  </si>
  <si>
    <t xml:space="preserve">montāžas puta</t>
  </si>
  <si>
    <t xml:space="preserve">l</t>
  </si>
  <si>
    <t xml:space="preserve">hermētiķis SILIKON vai ekvivalents</t>
  </si>
  <si>
    <t xml:space="preserve">palodzes profils</t>
  </si>
  <si>
    <t xml:space="preserve">kmpl</t>
  </si>
  <si>
    <t xml:space="preserve">Alumīnija konstrukcijas pusotrviru ārdurvis ar siltinājumu, rokturi, eņģēm, ar pašaizvēršanās mehānismu, speciālām  blīvgumijām un piedurlīstēm, integrētu elektrisko koda atslēgu ar atvēršanas  "čipu", elektromagnētikso slēdzeni, ar stiklojumu, Siltuma caurlaidības koef. Uw: 1,6w/m²xK tonis: skat krāsu pasē D1, 4gb</t>
  </si>
  <si>
    <t xml:space="preserve">Durvju montāžas palīgmateriāli uz  apjomu</t>
  </si>
  <si>
    <t xml:space="preserve">Ventilācijas vārsts, uzstādāms veramo  logu vērtnēs (esošajās un maināmajās), Ventsys" vai ekvivalents. Tehniskie parametri: gaisa caurlaidība pie ārējā spiediena
10Pa 32m³/h, ar filtru 26m³/h, 32db</t>
  </si>
  <si>
    <t xml:space="preserve">Logu un durvju montāžas lentes</t>
  </si>
  <si>
    <t xml:space="preserve">Briestošās lentas montāža pa konstrukcijas perimetru</t>
  </si>
  <si>
    <t xml:space="preserve">Hidroizolācijas lentas montēšana logos</t>
  </si>
  <si>
    <t xml:space="preserve">Difūzujas lentas montēšana nomaināmajos logos</t>
  </si>
  <si>
    <t xml:space="preserve">Jaunu krāsotu ārējo skārda palodžu montāža visiem logiem, biezumā: 0,4mm, plata=350mm* ņemot vērā pārkares lāseni 50mm</t>
  </si>
  <si>
    <t xml:space="preserve">Jaunu iekštelpu MDF palodžu montēšana, b=300mm.</t>
  </si>
  <si>
    <t xml:space="preserve">Apmetuma atjaunošana pēc logu un durvju nomaiņas telpu iekšpusē, remonts ap ailu.</t>
  </si>
  <si>
    <t xml:space="preserve"> stūra profils (ekviv. Sakret ALB-EC-U-R250 ).</t>
  </si>
  <si>
    <t xml:space="preserve">  mitrumizturīgā ģipškartona plātne ekv. GKBI</t>
  </si>
  <si>
    <t xml:space="preserve">Līmjava ekviv. Ceresit CT 190</t>
  </si>
  <si>
    <t xml:space="preserve">  špaktele ekviv.Vetonit LR</t>
  </si>
  <si>
    <t xml:space="preserve">Krāsa ekv. Ceresit CT 48</t>
  </si>
  <si>
    <t xml:space="preserve">Līmlente</t>
  </si>
  <si>
    <t xml:space="preserve">Balkonu cinkotas margas un to apšuvums uz gab.</t>
  </si>
  <si>
    <t xml:space="preserve">Balkonu margas kmpl ar cementškiedru lokšņu apsūvumu 5,9×1,1, ar nosegmargu stiprinājumiem</t>
  </si>
  <si>
    <t xml:space="preserve">Balkonu margas kmpl ar cementškiedru lokšņu apsūvumu 2,9×1,1, ar nosegmargu stiprinājumiem</t>
  </si>
  <si>
    <t xml:space="preserve">Tērauda loksne 50x10, S235</t>
  </si>
  <si>
    <t xml:space="preserve">Caurule Ø42x2, S235</t>
  </si>
  <si>
    <t xml:space="preserve">Tērauda loksne 30x8, S235</t>
  </si>
  <si>
    <t xml:space="preserve">Plāksne 10, S235</t>
  </si>
  <si>
    <t xml:space="preserve">Tērauda kvadrātcaurule Ø8, S235</t>
  </si>
  <si>
    <t xml:space="preserve">visas konstrukcijas cinkošana 120mikroniem</t>
  </si>
  <si>
    <t xml:space="preserve">kompl.</t>
  </si>
  <si>
    <t xml:space="preserve">4mm biezs alumīnija fasādes panelis ar alumīnija slāņa biezumu 0.5mm, pildījums minerālais (class b-s1,d0), Pārklājums: PVDF. WI-006, Brushed Bronze. Detalizēti AR-7 lapā</t>
  </si>
  <si>
    <t xml:space="preserve">Ø8</t>
  </si>
  <si>
    <t xml:space="preserve">paneļu stiprināšanas kniedes</t>
  </si>
  <si>
    <t xml:space="preserve">ķimiskie stirpinājumi dībeļi Ø10, l=120</t>
  </si>
  <si>
    <t xml:space="preserve">Dzelzbetona remonta sistēma PCC</t>
  </si>
  <si>
    <t xml:space="preserve">Korodētais un karbonizētais betons un visi brīvie elementi rūpīgi jānoņem. No korodētām armējuma stiegrām jānoņem betona apvalks līdz pat nekorodētām vietām. Armētās stiegras notīrāmas no rūsas līdz tīrības pakāpei “Sa 2,5”. </t>
  </si>
  <si>
    <t xml:space="preserve">Pirms CD 30 uzklāšanas betona pamatne jāpiesūcina ar ūdeni, neveidojot peļķes. Uzklājot CD 30, tērauds var būt mitrs.</t>
  </si>
  <si>
    <t xml:space="preserve">CD 30</t>
  </si>
  <si>
    <t xml:space="preserve">Pretkorozijas un saķeres grunts</t>
  </si>
  <si>
    <t xml:space="preserve">CD 26</t>
  </si>
  <si>
    <t xml:space="preserve">Betona remonta sastāvs biezām kārtām no 30 – 100mm</t>
  </si>
  <si>
    <t xml:space="preserve">CD 25</t>
  </si>
  <si>
    <t xml:space="preserve">Betona remonta sastāvs vidēji biezām kārtām no 5 – 30mm</t>
  </si>
  <si>
    <t xml:space="preserve">CD 24</t>
  </si>
  <si>
    <t xml:space="preserve">Betona špakteļmasa plānām kārtām līdz 5mm</t>
  </si>
  <si>
    <t xml:space="preserve">Balkonu hidroizolācijas sistēma</t>
  </si>
  <si>
    <t xml:space="preserve">CN 87</t>
  </si>
  <si>
    <t xml:space="preserve">Ātri cietējoša java slīpumu veidošanai</t>
  </si>
  <si>
    <t xml:space="preserve">CC 81</t>
  </si>
  <si>
    <t xml:space="preserve">Kontaktemulsija</t>
  </si>
  <si>
    <t xml:space="preserve">CS 40</t>
  </si>
  <si>
    <t xml:space="preserve">Putu aukla deformācijas šuvēm d=10</t>
  </si>
  <si>
    <t xml:space="preserve">CS 29</t>
  </si>
  <si>
    <t xml:space="preserve">Poliuretāna mastika deformācijas šuvēm</t>
  </si>
  <si>
    <t xml:space="preserve">CR 90</t>
  </si>
  <si>
    <t xml:space="preserve">Hidroizolējošs cementa pārklājums</t>
  </si>
  <si>
    <t xml:space="preserve">CL 152</t>
  </si>
  <si>
    <t xml:space="preserve">Hidroizolācijas lente Sikaflex - 15LM vai analogs</t>
  </si>
  <si>
    <t xml:space="preserve">CM 17</t>
  </si>
  <si>
    <t xml:space="preserve">Flīžu līme āra darbiem</t>
  </si>
  <si>
    <t xml:space="preserve">salu izturīgās akmens masas flīzes</t>
  </si>
  <si>
    <t xml:space="preserve">CE 43</t>
  </si>
  <si>
    <r>
      <rPr>
        <sz val="8"/>
        <rFont val="Arial"/>
        <family val="2"/>
        <charset val="186"/>
      </rPr>
      <t xml:space="preserve">Šuvotājs āra darbiem</t>
    </r>
    <r>
      <rPr>
        <b val="true"/>
        <i val="true"/>
        <sz val="8"/>
        <rFont val="Arial"/>
        <family val="2"/>
        <charset val="186"/>
      </rPr>
      <t xml:space="preserve"> pelēks</t>
    </r>
  </si>
  <si>
    <t xml:space="preserve">CS 25</t>
  </si>
  <si>
    <r>
      <rPr>
        <sz val="8"/>
        <rFont val="Arial"/>
        <family val="2"/>
        <charset val="186"/>
      </rPr>
      <t xml:space="preserve">Silikons āra darbiem </t>
    </r>
    <r>
      <rPr>
        <b val="true"/>
        <i val="true"/>
        <sz val="8"/>
        <rFont val="Arial"/>
        <family val="2"/>
        <charset val="186"/>
      </rPr>
      <t xml:space="preserve">pelēks</t>
    </r>
  </si>
  <si>
    <t xml:space="preserve">Ieejas mezgli</t>
  </si>
  <si>
    <t xml:space="preserve">Ieejas mezgls</t>
  </si>
  <si>
    <t xml:space="preserve">Demontējama betona platforma pie atkritumu telpas, 3,1×1,5×0,2*</t>
  </si>
  <si>
    <t xml:space="preserve">Projektēts betona pamats </t>
  </si>
  <si>
    <t xml:space="preserve">* betons C25/30</t>
  </si>
  <si>
    <t xml:space="preserve">* hidroizolācija</t>
  </si>
  <si>
    <t xml:space="preserve">Projektēts betona bruģakmens</t>
  </si>
  <si>
    <t xml:space="preserve">* Betona bruģakmens biezums 60mm </t>
  </si>
  <si>
    <t xml:space="preserve">* Grants izsija slāņa biezums 50mm</t>
  </si>
  <si>
    <t xml:space="preserve">* Šķembas fr.0-40mm biezums 50mm</t>
  </si>
  <si>
    <t xml:space="preserve">* Šķembas fr.40-70mm biezums 100mm</t>
  </si>
  <si>
    <t xml:space="preserve">* esošās grunts noblietēšana - 200mm</t>
  </si>
  <si>
    <t xml:space="preserve">* Ģeotekstila plēves iesegums</t>
  </si>
  <si>
    <t xml:space="preserve">Kāpņu izbūve:</t>
  </si>
  <si>
    <t xml:space="preserve">* Saliekami betona pakāpieni, 4gb, l=3,1m, h=150mm</t>
  </si>
  <si>
    <t xml:space="preserve">* Betona pamati C20/25</t>
  </si>
  <si>
    <t xml:space="preserve">* Stiegrojums - siets Ø6B500B, 100x100, L=153m</t>
  </si>
  <si>
    <t xml:space="preserve">* Blietētas šķembas fr.40-70mm, b=100mm</t>
  </si>
  <si>
    <t xml:space="preserve">* Blietēta vidēji rupja smlts</t>
  </si>
  <si>
    <t xml:space="preserve">* Apakšējā pakāpiena enkurs Ø20, B500B, s=200, l=150, L=1,2m</t>
  </si>
  <si>
    <t xml:space="preserve">Atjaunojams zāliens</t>
  </si>
  <si>
    <t xml:space="preserve">* Zāliens</t>
  </si>
  <si>
    <t xml:space="preserve">* Augsne, b=150mm</t>
  </si>
  <si>
    <t xml:space="preserve">Pagrabstāva siltinājums</t>
  </si>
  <si>
    <t xml:space="preserve">Dzelzsbetona pārsegumu notīrīšana, izlīdzināšana, sagatavošana siltināšanai</t>
  </si>
  <si>
    <t xml:space="preserve">Grunts</t>
  </si>
  <si>
    <t xml:space="preserve">litri</t>
  </si>
  <si>
    <t xml:space="preserve">Siltumizolācijas akmensvates lameļu līmēšana pie pārseguma apakšas  (Paroc CGL 20 CY vai ekvivalents 0,037 W/m²K), b=150mm</t>
  </si>
  <si>
    <t xml:space="preserve"> Siltumizolācija</t>
  </si>
  <si>
    <t xml:space="preserve">Līmjava</t>
  </si>
  <si>
    <t xml:space="preserve">Esošo koku k-ciju augšdaļas nozāģēšana par 0,20m (precizēt uz vietas)</t>
  </si>
  <si>
    <t xml:space="preserve">Nozāģēto sieniņu enkurošana pie griestiem,tai skaitā dībeļi, kas domāti betonam, koka skrūves. Sienu kopējais garums 80,4*m (garumu precizēt uz vietas)</t>
  </si>
  <si>
    <t xml:space="preserve">Gružu konteiners</t>
  </si>
  <si>
    <t xml:space="preserve">Elektrības kabeļu atvirzīšana no pagraba pārseguma, apjomu precizēt būvdarbu laikā. Komplektā ar stiprinājumiem, tsk. esošo gaismas ķermeņu 20gb (5w*) pārlikšana, katrā kāpņu telpā paredzot slēdža ieslēgšanu</t>
  </si>
  <si>
    <t xml:space="preserve">Jumta atjaunošana</t>
  </si>
  <si>
    <t xml:space="preserve">Savietotā jumta atjaunošanas darbi</t>
  </si>
  <si>
    <t xml:space="preserve">Esošo koka jumta lūku demontāža, axb=700x800mm.</t>
  </si>
  <si>
    <t xml:space="preserve">Esošā ruberoīda seguma notīrīšana no netīrumiem un izciļņu izlīdzināšana.</t>
  </si>
  <si>
    <t xml:space="preserve">Esošo ruberoīda seguma pieslēgumu ap skursteņiem, parapetu u.c. demontāža (papildus ruļļmateriāls un cementa java).</t>
  </si>
  <si>
    <t xml:space="preserve">Esošo skārda lāseņu demontāža, b=0,15m.</t>
  </si>
  <si>
    <t xml:space="preserve">Akmensvates siltumizolācijas mat. Ieklāšana, λ=0,036 W/mK (ekviv.PAROC ROS 30, b=280mm)</t>
  </si>
  <si>
    <t xml:space="preserve">Akmensvates siltumizolācijas mat. Ieklāšana, λ=0,038 W/mK (ekviv.PAROC ROB 80, b=20mm) (augšējā kārta), b=20mm</t>
  </si>
  <si>
    <t xml:space="preserve">Divkārtu veltņu mat. Ieklāšana. Augšējā kārta - b=4mm, apakšējā - b=2,5mm.</t>
  </si>
  <si>
    <t xml:space="preserve">ruberoīdsa apakškārta</t>
  </si>
  <si>
    <t xml:space="preserve">ruberoīda virskārta </t>
  </si>
  <si>
    <t xml:space="preserve">propāns -butāns</t>
  </si>
  <si>
    <t xml:space="preserve">bal</t>
  </si>
  <si>
    <t xml:space="preserve">Jumta pieslēgumu vietu izvietošana gar ventilācijas skursteņiem:</t>
  </si>
  <si>
    <t xml:space="preserve">         Akmensvates stūra elementa ieklāšana (ekv. PAROC ROB 50), λ=0,037 W/mK.</t>
  </si>
  <si>
    <t xml:space="preserve">         Papildus ruberoīda ruļļmateriāla lokšņu ieklāšana.</t>
  </si>
  <si>
    <t xml:space="preserve">Gala līstes, stiprināmas ar  pašskrūvējamām skrūvēm  (solis 200mm), montēšana ruberoīda augšdaļas nosegšanai</t>
  </si>
  <si>
    <t xml:space="preserve">         Hermetizējošas mastikas ieklāšana ruberoīda un gala līstes salaiduma vietā.</t>
  </si>
  <si>
    <t xml:space="preserve">Jumta pieslēgumu vietu izvietošana gar parapetu:</t>
  </si>
  <si>
    <t xml:space="preserve">         Akmensvates stūra elementa izvietošana gar parapeta malām (ekviv. PAROC ROB 50) λ=0,037 W/mK.</t>
  </si>
  <si>
    <t xml:space="preserve">         Akmensvates siltumizolācijas ieklāšana gar parapeta iekšmalu (ekviv. PAROC FAS B); λ= 0,036 W/mK, b=50mm.</t>
  </si>
  <si>
    <t xml:space="preserve">Parapetu atjaunošana:</t>
  </si>
  <si>
    <t xml:space="preserve">         Esošo skārda apmaļu demontāža, b=350mm.</t>
  </si>
  <si>
    <t xml:space="preserve">Parapeta augšas paaugstināšana ar vienu ķieģeļa mūra kārtu</t>
  </si>
  <si>
    <t xml:space="preserve">Java M100</t>
  </si>
  <si>
    <t xml:space="preserve">Ķieģeļi</t>
  </si>
  <si>
    <t xml:space="preserve">         Esošā ruberoīda seguma noplēšana no parapeta sānu virsmām.</t>
  </si>
  <si>
    <t xml:space="preserve">         Cementa javas slīpinātas virsmas izveidošana, b maks.=0,02 m.</t>
  </si>
  <si>
    <r>
      <rPr>
        <sz val="8"/>
        <rFont val="Arial"/>
        <family val="2"/>
        <charset val="186"/>
      </rPr>
      <t xml:space="preserve">m</t>
    </r>
    <r>
      <rPr>
        <b val="true"/>
        <sz val="8"/>
        <rFont val="Arial"/>
        <family val="2"/>
        <charset val="186"/>
      </rPr>
      <t xml:space="preserve">³</t>
    </r>
  </si>
  <si>
    <t xml:space="preserve">java M200</t>
  </si>
  <si>
    <t xml:space="preserve">         Antiseptizētu  brusu a×b=50×50mm, l=500mm, montēšana uz parapeta virsas, 58 gb.</t>
  </si>
  <si>
    <t xml:space="preserve">  kokmateriāli</t>
  </si>
  <si>
    <t xml:space="preserve">  metāla stiprinājumi</t>
  </si>
  <si>
    <t xml:space="preserve">         Antiseptizētu  brusu a×b=50×50mm, l=400mm, uz parapeta virsas, 40 gb.</t>
  </si>
  <si>
    <t xml:space="preserve">         Metāla plāksnes, apstrādātas ar pretkorozijas sastāvu, - 4x50mm, s=100mm, l=0,5 m, piedībelēšana virs koka brusas, 58 gab.</t>
  </si>
  <si>
    <t xml:space="preserve">         Metāla plāksnes, apstrādātas ar pretkorozijas sastāvu, - 4x50mm, s=100mm, l=0,4 m, piedībelēšana virs koka brusas, 40 gab.</t>
  </si>
  <si>
    <t xml:space="preserve">         2 kārtu cietās akmensvates siltumizolācijas plātnes ievietosāna starp brusām, b=2x25mm, (ekviv. PAROC ROB 60),λ= 0,038 W/mK.</t>
  </si>
  <si>
    <t xml:space="preserve">         Parapeta nosedzošās cinkota skārda apmales, b=650mm, aplocīšana ap metāla plāksnēm.</t>
  </si>
  <si>
    <t xml:space="preserve">Skārds </t>
  </si>
  <si>
    <t xml:space="preserve">         Parapeta nosedzošās cinkota skārda apmales, b=550mm, aplocīšana ap metāla plāksnēm.</t>
  </si>
  <si>
    <t xml:space="preserve">Ventilācijas skursteņu betona nosegplātņu noņemšana, b=15cm, 11 gab.</t>
  </si>
  <si>
    <t xml:space="preserve">Ventilācijas skursteņu augšdaļas skārda lāseņa noņemšana, b=20cm.</t>
  </si>
  <si>
    <t xml:space="preserve">Augšējās ķieģeļu kārtas demontāža.</t>
  </si>
  <si>
    <t xml:space="preserve">Ventilācijas kanālu nosedzoša sieta montāža</t>
  </si>
  <si>
    <t xml:space="preserve">Skursteņu jumtiņu montēšana (ekviv. Akvilon izstrādājumiem) (11 gab)</t>
  </si>
  <si>
    <t xml:space="preserve">Skursteņu ķieģeļu virsmas esošā apmetuma nokalšana, notīrīšana un mazgāšana ar ūdens strūklu</t>
  </si>
  <si>
    <t xml:space="preserve">Skursteņu ķieģeļu virsmas apmešana ar apmetumu uz minerālķiedras tīkla un krāsošana</t>
  </si>
  <si>
    <t xml:space="preserve">Špaktele</t>
  </si>
  <si>
    <t xml:space="preserve">Emulsijas krāsa</t>
  </si>
  <si>
    <t xml:space="preserve">Smilšpapirs</t>
  </si>
  <si>
    <t xml:space="preserve">Jumta deflektoru montēšana.</t>
  </si>
  <si>
    <t xml:space="preserve">Siltinājuma elementa (ekviv. Paroc ROS 30); λ= 0,036 W/mKmontēšana ap lūku ailām</t>
  </si>
  <si>
    <t xml:space="preserve">Papildus 2 kārtu ruberoīda loksņu ieklāšana</t>
  </si>
  <si>
    <t xml:space="preserve">Jumta lūku malas paaugstināšana ar vienu ķieģeļa mūra kārtu</t>
  </si>
  <si>
    <t xml:space="preserve">Lūku uzstādīšana (a×b=930×860) (ekviv. Lamilux 100).</t>
  </si>
  <si>
    <t xml:space="preserve">Karnīzes skārda elementa montāža</t>
  </si>
  <si>
    <t xml:space="preserve">Jaunu rūpnieciski krāsotu skārda tekņu ar aizsargpārklājumu montēšana, dn 100.</t>
  </si>
  <si>
    <t xml:space="preserve">Koka dzegu izbūve:</t>
  </si>
  <si>
    <t xml:space="preserve">Dzegas spāru balstlata axh,=75x150.</t>
  </si>
  <si>
    <t xml:space="preserve">Dzegas spāres, axh=50x125</t>
  </si>
  <si>
    <t xml:space="preserve">Dzegas karkasa brusas, axb=75x25.</t>
  </si>
  <si>
    <t xml:space="preserve">Malas dēlis, axh=25x125.</t>
  </si>
  <si>
    <t xml:space="preserve">Dēlis, axb=32x150 visā dzegas garumā.</t>
  </si>
  <si>
    <t xml:space="preserve">Metāla stūra uzliknis, axbxcxt 100x100x60x2,5mm</t>
  </si>
  <si>
    <t xml:space="preserve">Tērauda leņķa profils Nr.14/9, b=8mm</t>
  </si>
  <si>
    <t xml:space="preserve">Enkurskrūve, Ø10, l=200mm (ekviv.HILTI HUS3H M10)</t>
  </si>
  <si>
    <t xml:space="preserve">Enkurstienis, Ø10 l=150mm ar enkurmasu (ekviv. HILTI HIT-V M10, 
enkurmasa HILTI HY170)</t>
  </si>
  <si>
    <t xml:space="preserve">Ruberoīda kārta zem latojuma</t>
  </si>
  <si>
    <t xml:space="preserve">       Koka el.apstrāde ar pretuguns un prettrupes sastāvu.</t>
  </si>
  <si>
    <t xml:space="preserve">KA-1U  vai ekvivalents</t>
  </si>
  <si>
    <t xml:space="preserve">        Pretkorozijas krāsojums</t>
  </si>
  <si>
    <t xml:space="preserve">grunts ekviv. Korrostop</t>
  </si>
  <si>
    <t xml:space="preserve">EPS  ielikņa montēšana (solis 1.2 m) ∅70mm</t>
  </si>
  <si>
    <t xml:space="preserve">Renes skavas montēšana</t>
  </si>
  <si>
    <t xml:space="preserve">Jaunu rūpnieciski krāsotu skārda noteku ar aizsargpārklājumu montēšana, dn 100.</t>
  </si>
  <si>
    <t xml:space="preserve">Dzegas dēļa krāsošana ar koka krāsu</t>
  </si>
  <si>
    <t xml:space="preserve">Krāsa </t>
  </si>
  <si>
    <t xml:space="preserve">Kāpņu telpas jumtiņu atjaunošanas darbi</t>
  </si>
  <si>
    <t xml:space="preserve">Esošās skārda apmales demontāža, b=15cm.</t>
  </si>
  <si>
    <t xml:space="preserve">Esošā ruļļmateriāla seguma noplēšana.</t>
  </si>
  <si>
    <t xml:space="preserve">Dzelzsbetona plātņu virsmu attīrīšana.</t>
  </si>
  <si>
    <t xml:space="preserve">Cementa izlīdzinošās slīpinātas kārtas uzklāšana.</t>
  </si>
  <si>
    <t xml:space="preserve">Tvaika izolācijas ieklāšana</t>
  </si>
  <si>
    <t xml:space="preserve">Plēve 200 mk</t>
  </si>
  <si>
    <t xml:space="preserve">Akmensvates siltumizolācijas mat. Ieklāšana (ekviv. PAROC ROS 30),  λ=0,036 W/mK, b=280mm</t>
  </si>
  <si>
    <t xml:space="preserve">Akmensvates siltumizolācijas akmensvates uzstādīšana (ekviv. Paroc ROB 80) λ=0,038 W/mKb=20mm., </t>
  </si>
  <si>
    <t xml:space="preserve">Viena jumtiņa koka karkasa izgatavošana (kopā 3 gb):</t>
  </si>
  <si>
    <t xml:space="preserve">Apakšējais latojums, axh=75x150 (1 gabalam)</t>
  </si>
  <si>
    <t xml:space="preserve">Augšējais latojums, axh=50x125. (1 gabalam)</t>
  </si>
  <si>
    <t xml:space="preserve">Dzegas karkasa brusas, axb=75x25. (1 gabalam)</t>
  </si>
  <si>
    <t xml:space="preserve">Malas dēlis, axb=32x150. (1 gabalam)</t>
  </si>
  <si>
    <t xml:space="preserve">Dēļu axb=125x25 apšuvums.</t>
  </si>
  <si>
    <t xml:space="preserve">Brusa, axh=50x50mm</t>
  </si>
  <si>
    <t xml:space="preserve">Metāla stūra uzliktņi, axbxc 100x100x60x2.5mm</t>
  </si>
  <si>
    <t xml:space="preserve">Enkurskrūve, Ø10, l=150mm (ekviv.HILTI HUS3H M10)</t>
  </si>
  <si>
    <t xml:space="preserve">             Koka el.apstrāde ar pretuguns un prettrupes sastāvu.</t>
  </si>
  <si>
    <t xml:space="preserve">              Pretkorozijas krāsojums</t>
  </si>
  <si>
    <t xml:space="preserve">Ruberoīda seguma ieklāšana, 2 kārtas (augšējā kārta - b=4mm, apakšējā - b=2,5mm).</t>
  </si>
  <si>
    <t xml:space="preserve">Skārda lāseņa montēšana, b=0.4m.</t>
  </si>
  <si>
    <t xml:space="preserve">Papildus jumta veltņu mat. kārtas (b=20mm)  līmēšana pa jumtiņa perimetru.</t>
  </si>
  <si>
    <t xml:space="preserve">Siltinājuma stūra elementa (trīstūrveida) pielikšana ārsienas pieslēguma vietā (ekviv. Paroc ROS 30),  λ= 0,036 W/mKaxb=100x100mm.</t>
  </si>
  <si>
    <t xml:space="preserve">Papildus jumta veltņu mat. kārtas (b=440mm)  līmēšana ap stūra elementu.</t>
  </si>
  <si>
    <t xml:space="preserve">EPS  ielikņa montēšana (solis 0.5 m) ∅70mm</t>
  </si>
  <si>
    <t xml:space="preserve">Skārda lāseņa montēšana, b=0.4m, piestirpinot pie EPS paliktņa ar skrūvēm ∅8, l-65mm</t>
  </si>
  <si>
    <t xml:space="preserve">Profila metāla lokšņu savienošanai ar fasādi montēšana
ekviv. Sakret EO-MC-20 </t>
  </si>
  <si>
    <t xml:space="preserve">Apkures sistēmas modernizēšanas darbi</t>
  </si>
  <si>
    <t xml:space="preserve">Esošās apkures sistēmas demontāža</t>
  </si>
  <si>
    <t xml:space="preserve">Alumīnija radiators ekviv. Simun Super  350/100 4 sekc.; L=320mm (V453014/4 (350W), komplektā ar stiprināšanas kronšteiniem, atgaisotāju, korķi (komp.)</t>
  </si>
  <si>
    <t xml:space="preserve">Tērauda radiators ekviv. Compact PC11 500-500 (komplektā ar stiprināšanas kronšteiniem, atgaisotāju, korķi (komp.))</t>
  </si>
  <si>
    <t xml:space="preserve">Tērauda radiators ekviv.Compact PC11 500-600 (komplektā ar stiprināšanas kronšteiniem, atgaisotāju, korķi (komp.))</t>
  </si>
  <si>
    <t xml:space="preserve">Tērauda radiators ekviv. Compact PC22 500-700 (komplektā ar stiprināšanas kronšteiniem, atgaisotāju, korķi (komp.))</t>
  </si>
  <si>
    <t xml:space="preserve">Tērauda radiators ekviv. Compact PC22 500-800 (komplektā ar stiprināšanas kronšteiniem, atgaisotāju, korķi (komp.))</t>
  </si>
  <si>
    <t xml:space="preserve">Tērauda radiators ekviv. Compact PC21 500-600 (komplektā ar stiprināšanas kronšteiniem, atgaisotāju, korķi (komp.))</t>
  </si>
  <si>
    <t xml:space="preserve">Tērauda radiators ekviv. Compact PC22 500-600 (komplektā ar stiprināšanas kronšteiniem, atgaisotāju, korķi (komp.))</t>
  </si>
  <si>
    <t xml:space="preserve">Tērauda radiators ekviv. Compact PC22 500-900 (komplektā ar stiprināšanas kronšteiniem, atgaisotāju, korķi (komp.))</t>
  </si>
  <si>
    <t xml:space="preserve">Tērauda radiators ekviv. Compact PC22 500-1100 (komplektā ar stiprināšanas kronšteiniem, atgaisotāju, korķi (komp.))</t>
  </si>
  <si>
    <t xml:space="preserve">Tērauda radiators ekviv. Compact PC33 500-900 (komplektā ar stiprināšanas kronšteiniem, atgaisotāju, korķi (komp.))</t>
  </si>
  <si>
    <t xml:space="preserve">Tērauda radiators ekviv. Compact PC33 500-1000 (komplektā ar stiprināšanas kronšteiniem, atgaisotāju, korķi (komp.))</t>
  </si>
  <si>
    <t xml:space="preserve">termostatiskais ventilis ar termostatu, DN15 (sask. ar Pasūtītāju) </t>
  </si>
  <si>
    <t xml:space="preserve">atpakalgaitas regulējošā ieskrūve  DN15</t>
  </si>
  <si>
    <t xml:space="preserve">Individuālais siltuma sadalītājs - alokators</t>
  </si>
  <si>
    <t xml:space="preserve">automātiskais atgaisotājs ar noslēgvārstu, DN15</t>
  </si>
  <si>
    <t xml:space="preserve">iztukšošanas ventīļi, DN15</t>
  </si>
  <si>
    <t xml:space="preserve">lodveida vārsts, DN50</t>
  </si>
  <si>
    <t xml:space="preserve">lodveida vārsts, DN40</t>
  </si>
  <si>
    <t xml:space="preserve">lodveida vārsts, DN32</t>
  </si>
  <si>
    <t xml:space="preserve">lodveida vārsts, DN15</t>
  </si>
  <si>
    <t xml:space="preserve">balansējošais vārsts, DN40</t>
  </si>
  <si>
    <t xml:space="preserve">balansējošais vārsts, DN32</t>
  </si>
  <si>
    <t xml:space="preserve">balansējošais vārsts, DN15</t>
  </si>
  <si>
    <t xml:space="preserve">Tērauda caurule DN50</t>
  </si>
  <si>
    <t xml:space="preserve">t.m.</t>
  </si>
  <si>
    <t xml:space="preserve">Tērauda caurule (presējama), Ø42x1.5</t>
  </si>
  <si>
    <t xml:space="preserve">Tērauda caurule (presējama), Ø35x1.5</t>
  </si>
  <si>
    <t xml:space="preserve">Tērauda caurule (presējama), Ø28x1.5</t>
  </si>
  <si>
    <t xml:space="preserve">Tērauda caurule (presējama), Ø22x1.5</t>
  </si>
  <si>
    <t xml:space="preserve">Tērauda caurule (presējama), Ø18x1.2</t>
  </si>
  <si>
    <t xml:space="preserve">Tērauda caurule (presējama), Ø15x1.2</t>
  </si>
  <si>
    <t xml:space="preserve">Izolācija Paroc, ar folijas pārklājumu, b=50mm (DN50 pagraba telpā)</t>
  </si>
  <si>
    <t xml:space="preserve">Izolācija Paroc, ar folijas pārklājumu, b=50mm (c/v Ø42 pagraba telpā)</t>
  </si>
  <si>
    <t xml:space="preserve">Izolācija Paroc, ar folijas pārklājumu, b=50mm (c/v Ø35 pagraba telpā)</t>
  </si>
  <si>
    <t xml:space="preserve">Izolācija Paroc, ar folijas pārklājumu, b=50mm (c/v Ø28 pagraba telpā)</t>
  </si>
  <si>
    <t xml:space="preserve">Izolācija Paroc, ar folijas pārklājumu, b=50mm (c/v Ø22 pagraba telpā)</t>
  </si>
  <si>
    <t xml:space="preserve">Izolācija Paroc, ar folijas pārklājumu, b=50mm (c/v Ø18 pagraba telpā)</t>
  </si>
  <si>
    <t xml:space="preserve">siltumizolācijas palīgmateriāli</t>
  </si>
  <si>
    <t xml:space="preserve">atvērumu veidošana un hermetizācija pēc apkures sistēmas montāžas </t>
  </si>
  <si>
    <t xml:space="preserve">aizsargčaulas Ø42  c/v</t>
  </si>
  <si>
    <t xml:space="preserve">aizsargčaulas Ø35  c/v</t>
  </si>
  <si>
    <t xml:space="preserve">aizsargčaulas Ø28 c/v</t>
  </si>
  <si>
    <t xml:space="preserve">aizsargčaulas Ø22 c/v</t>
  </si>
  <si>
    <t xml:space="preserve">aizsargčaulas Ø18 c/v </t>
  </si>
  <si>
    <t xml:space="preserve">aizsargčaulas Ø15 c/v</t>
  </si>
  <si>
    <t xml:space="preserve">pieslēgums ievada siltumtrasei</t>
  </si>
  <si>
    <t xml:space="preserve">būvgružu savākšana</t>
  </si>
  <si>
    <t xml:space="preserve">sistēmas hidrauliskā pārbaude un balansēšana</t>
  </si>
  <si>
    <t xml:space="preserve">cauruļvadu stiprinājumi un balsti</t>
  </si>
  <si>
    <t xml:space="preserve">cauruļvadu fasondaļu komplekts</t>
  </si>
  <si>
    <t xml:space="preserve">montāžas komplekts</t>
  </si>
  <si>
    <t xml:space="preserve">Viedā nolasīšanas sistēma</t>
  </si>
  <si>
    <t xml:space="preserve">attālināti nolasāmi karstā un aukstā ūdens patēriņa skaitītāji katrā dzīvoklī (ar ieprogrammēšanu un montāžu)</t>
  </si>
  <si>
    <t xml:space="preserve">Karstā ūdens skaitītājs Domaqua m Qn 1,5 DN15 80mm</t>
  </si>
  <si>
    <t xml:space="preserve">gab.</t>
  </si>
  <si>
    <t xml:space="preserve">Aukstā ūdens skaitītājs Domaqua m Qn 1,5 DN15 80mm</t>
  </si>
  <si>
    <t xml:space="preserve">Radio modulis Radio III net (Domaqua un Istameter) NEW</t>
  </si>
  <si>
    <t xml:space="preserve">Drošības gredzens radio modulim</t>
  </si>
  <si>
    <t xml:space="preserve">radio</t>
  </si>
  <si>
    <t xml:space="preserve">Radio sistēmas Sensornet montāža un programmēšana</t>
  </si>
  <si>
    <t xml:space="preserve">job1</t>
  </si>
  <si>
    <t xml:space="preserve">Montāžas darbi (skaitītāju nomaiņa bez pārbūves darbiem)</t>
  </si>
  <si>
    <t xml:space="preserve">attālināti nolasāmi alokatori uz katru sildķermeni (ar ieprogrammēšanu un montāžu)</t>
  </si>
  <si>
    <t xml:space="preserve">Alokators Doprimo III radio</t>
  </si>
  <si>
    <t xml:space="preserve">Montāžas plāksne paneļu tipa radiatoriem (50/57 mm)</t>
  </si>
  <si>
    <t xml:space="preserve">attālināti nolasāms kopējais skaitītājs apkurei (ar ieprogrammēšanu bez montāžas)</t>
  </si>
  <si>
    <t xml:space="preserve">Siltuma sk. Ultego III Smart 1,5/1,5m ultraskaņas turpgaitā DN20 Opt</t>
  </si>
  <si>
    <t xml:space="preserve">Optiskā galva Optosonic U 3 radio net Ultego Smart siltuma skaitītāja</t>
  </si>
  <si>
    <t xml:space="preserve">attālināti nolasāms kopējais kaitītājs karstajam ūdenim (ar ieprogrammēšanu bez montāžas)</t>
  </si>
  <si>
    <t xml:space="preserve">Aukstā ūdens skaitītājs Domaqua m Qn 1,5 DN15 110mm</t>
  </si>
  <si>
    <t xml:space="preserve">attālināti nolasāms kopējais skaitītājs aukstajam ūdenim (ar ieprogrammēšanu bez montāžas)</t>
  </si>
  <si>
    <t xml:space="preserve">Ultraskaņas ūdens skaitītājs DN20 DIEHL Q3-4.00 m3/h, pulss iz</t>
  </si>
  <si>
    <t xml:space="preserve">Impulsa adapteris Pulsonic 4</t>
  </si>
  <si>
    <t xml:space="preserve">attālināti nolasāms saražotās/patērētās enerģijas skaitītājs (ar ieprogrammēšanu bez montāžas)</t>
  </si>
  <si>
    <t xml:space="preserve">Transporta un citi izdevumi</t>
  </si>
  <si>
    <t xml:space="preserve">freight</t>
  </si>
  <si>
    <t xml:space="preserve">Transporta izdevumi (EUR/km)</t>
  </si>
  <si>
    <t xml:space="preserve">km</t>
  </si>
  <si>
    <t xml:space="preserve">Antena Memonic 3 radio net D1</t>
  </si>
  <si>
    <t xml:space="preserve">Nr.</t>
  </si>
  <si>
    <t xml:space="preserve">Attiecināmās izmaksas (A)</t>
  </si>
  <si>
    <t xml:space="preserve">Citu pasākumu izmaksas (C)</t>
  </si>
  <si>
    <t xml:space="preserve">Perimetrs lentei, m</t>
  </si>
  <si>
    <t xml:space="preserve">aiļu apdares m², ailes platums</t>
  </si>
  <si>
    <t xml:space="preserve">palodzes, m</t>
  </si>
  <si>
    <t xml:space="preserve">Profili, m</t>
  </si>
  <si>
    <t xml:space="preserve">1.</t>
  </si>
  <si>
    <t xml:space="preserve">Būvlaukuma ierīkošana un uzturēšana</t>
  </si>
  <si>
    <t xml:space="preserve">tips</t>
  </si>
  <si>
    <t xml:space="preserve">skaits</t>
  </si>
  <si>
    <t xml:space="preserve">Loga izmērs, m</t>
  </si>
  <si>
    <t xml:space="preserve">Logu platība m²</t>
  </si>
  <si>
    <t xml:space="preserve">ārējās </t>
  </si>
  <si>
    <t xml:space="preserve">iekšējās</t>
  </si>
  <si>
    <t xml:space="preserve">ārējās</t>
  </si>
  <si>
    <t xml:space="preserve">EC S</t>
  </si>
  <si>
    <t xml:space="preserve">EW09</t>
  </si>
  <si>
    <t xml:space="preserve">EDC 02</t>
  </si>
  <si>
    <t xml:space="preserve">EW US01</t>
  </si>
  <si>
    <t xml:space="preserve"> EW CS(01)</t>
  </si>
  <si>
    <t xml:space="preserve">2.</t>
  </si>
  <si>
    <t xml:space="preserve">Teritorijas labiekārtošanas darbi pēc būvdarbu pabeigšanas, izņemot: soliņus, puķudobes, apstādījumi, zālāja ierīkošanu tālāk kā 3m no ēkas perimetra, gājēju celiņu, autostāvvietas, braucamās daļas segumu atjaunošana </t>
  </si>
  <si>
    <t xml:space="preserve">PVC</t>
  </si>
  <si>
    <t xml:space="preserve">koka +PVC maināmie</t>
  </si>
  <si>
    <t xml:space="preserve">kopā</t>
  </si>
  <si>
    <t xml:space="preserve">L </t>
  </si>
  <si>
    <t xml:space="preserve">h</t>
  </si>
  <si>
    <t xml:space="preserve">1.gab </t>
  </si>
  <si>
    <t xml:space="preserve">hidroizolācijas</t>
  </si>
  <si>
    <t xml:space="preserve">difūzijas</t>
  </si>
  <si>
    <t xml:space="preserve">3.</t>
  </si>
  <si>
    <t xml:space="preserve">Cokola un pamatu sienu atjaunošana, t.sk. hidroizolācija, siltināšana u.c. pasākumi</t>
  </si>
  <si>
    <t xml:space="preserve">4.</t>
  </si>
  <si>
    <t xml:space="preserve">Lietus ūdens novadjoslas atjaunošana vai izbūve</t>
  </si>
  <si>
    <t xml:space="preserve">5.</t>
  </si>
  <si>
    <t xml:space="preserve">Pagraba pārseguma un sienu siltināšana, pagraba šķūnīšu augstuma samazināšana siltumizolācijas ierīkošanai</t>
  </si>
  <si>
    <t xml:space="preserve">6.</t>
  </si>
  <si>
    <t xml:space="preserve">Pagraba šķūnīšu pārbūve, ja tā saistīta ar energoefektivātes paaugstināšanas pasākumiem</t>
  </si>
  <si>
    <t xml:space="preserve">7.</t>
  </si>
  <si>
    <t xml:space="preserve">Fasādes atjaunošana, t.sk. siltināšana </t>
  </si>
  <si>
    <t xml:space="preserve">8.</t>
  </si>
  <si>
    <t xml:space="preserve">Karoga turētāju, numurzīmes, informatīvās plāksnes un citu ar fasādi saistīto elementu  demontāža, montāža, ja tiek veikti fasādes energoefektivitātes paaugstināšanas pasākumi</t>
  </si>
  <si>
    <t xml:space="preserve">9.</t>
  </si>
  <si>
    <t xml:space="preserve">Bēniņu pārseguma, dūmvadu, ventilācijas kanālu un sienu  energoefektivitātes paaugstināšanas pasākumi, tehnisko laipu atjaunošana vai izbūve</t>
  </si>
  <si>
    <t xml:space="preserve">10.</t>
  </si>
  <si>
    <t xml:space="preserve">Jumta, parapetu un ar to saistīto elementu atjaunošana, ja netiek paredzēta jumta siltināšana </t>
  </si>
  <si>
    <t xml:space="preserve">11.</t>
  </si>
  <si>
    <t xml:space="preserve">Jumta, parapetu un ar to saistīto elementu atjaunošana, ja tiek veikti jumta energoefektivitātes pasākumi</t>
  </si>
  <si>
    <t xml:space="preserve">12.</t>
  </si>
  <si>
    <t xml:space="preserve">Zibensaizsardzības sistēmas demontāža, montāža</t>
  </si>
  <si>
    <t xml:space="preserve">13.</t>
  </si>
  <si>
    <t xml:space="preserve">Skursteņu atjaunošana </t>
  </si>
  <si>
    <t xml:space="preserve">14.</t>
  </si>
  <si>
    <t xml:space="preserve">Inženiertīklu izvadu atjaunošana virs jumta, iekārtu, mastu, stiprinājumu demontāža un montāža, ja tiek veikta jumta atjaunošana</t>
  </si>
  <si>
    <t xml:space="preserve">15.</t>
  </si>
  <si>
    <t xml:space="preserve">Aiļu aizpildījumu elementu izbūve vai nomaiņa (t.sk. iekšējā apdare) – logi, palodzes, lodžiju aizstiklošana, koplietošanas telpu durvis, lūkas, restes, t.sk ventilācijas vārsti</t>
  </si>
  <si>
    <t xml:space="preserve">16.</t>
  </si>
  <si>
    <t xml:space="preserve">Ieejas durvju koda atslēgu, domofonu un pievilcēju ierīkošana vai nomaiņa, ja tiek mainītas ieejas durvis</t>
  </si>
  <si>
    <t xml:space="preserve">17.</t>
  </si>
  <si>
    <t xml:space="preserve">Ēkas kāpņu telpas (sienas, griesti, grīda) apdares atjaunošana pēc inženierkomunikāciju atjaunošanas kāpņu telpā</t>
  </si>
  <si>
    <t xml:space="preserve">18.</t>
  </si>
  <si>
    <t xml:space="preserve">Kāpņu telpu griestu, sienu siltināšana un apdares atjaunošana</t>
  </si>
  <si>
    <t xml:space="preserve">19.</t>
  </si>
  <si>
    <t xml:space="preserve">Ieejas lieveņa, pandusa atjaunošana vai izbūve</t>
  </si>
  <si>
    <t xml:space="preserve">20.</t>
  </si>
  <si>
    <t xml:space="preserve">Ieejas jumtiņu remonts, ja nav paredzēta jumtiņu siltināšana</t>
  </si>
  <si>
    <t xml:space="preserve">21.</t>
  </si>
  <si>
    <t xml:space="preserve">Būvkonstrukciju (BK) daļa</t>
  </si>
  <si>
    <t xml:space="preserve">22.</t>
  </si>
  <si>
    <t xml:space="preserve">Karstā ūdens sistēmas inženiertīklu ierīkošana vai pārbūve</t>
  </si>
  <si>
    <t xml:space="preserve">23.</t>
  </si>
  <si>
    <t xml:space="preserve">Sadzīves kanalizācija un aukstā ūdens sistēmu inženiertīklu ierīkošana vai pārbūve</t>
  </si>
  <si>
    <t xml:space="preserve">24.</t>
  </si>
  <si>
    <t xml:space="preserve">Apkures, ventilācijas un gaisa kondicionēšanas (AVK) sistēmu inženiertīklu ierīkošana vai pārbūve, t.sk. individuālās uzskaites sistēmas izveide</t>
  </si>
  <si>
    <t xml:space="preserve">25.</t>
  </si>
  <si>
    <t xml:space="preserve">Siltummehānika (SM), izņemot neatjaunojamo energoresursu apkures katli</t>
  </si>
  <si>
    <t xml:space="preserve">26.</t>
  </si>
  <si>
    <t xml:space="preserve">Lietus notekūdens sistēmas atjaunošana vai izbūve (LKT)</t>
  </si>
  <si>
    <t xml:space="preserve">27.</t>
  </si>
  <si>
    <t xml:space="preserve">Drenāžas tīkli (DT) </t>
  </si>
  <si>
    <t xml:space="preserve">28.</t>
  </si>
  <si>
    <t xml:space="preserve">Mikroģenerācijas enerģijas ražošanas tehnoloģisko iekārtu iegāde un uzstādīšana</t>
  </si>
  <si>
    <t xml:space="preserve">29.</t>
  </si>
  <si>
    <t xml:space="preserve">Elektroapgāde (EL, ELT), viedo risinājumu atjaunošana un izbūve apgaismojumam koplietošanas telpās, fasādei un pie ieejām</t>
  </si>
  <si>
    <t xml:space="preserve">30.</t>
  </si>
  <si>
    <t xml:space="preserve">Elektroapgāde,  (EL, ELT), apgaismojuma koplietošanas telpās un pie ieejām atjaunošana vai izbūve </t>
  </si>
  <si>
    <t xml:space="preserve">31.</t>
  </si>
  <si>
    <t xml:space="preserve">Ārējo mājas inženiersistēmu atjaunošana, pārbūve vai izveide ne tālāk, kā līdz mājas zemes robežai, ja tas saistīts ar mājas energoefektivitātes uzlabošanas pasākumiem vai lietus notekūdens un drenāžas sistēmu pārbūvi vai izveidi</t>
  </si>
</sst>
</file>

<file path=xl/styles.xml><?xml version="1.0" encoding="utf-8"?>
<styleSheet xmlns="http://schemas.openxmlformats.org/spreadsheetml/2006/main">
  <numFmts count="19">
    <numFmt numFmtId="164" formatCode="General"/>
    <numFmt numFmtId="165" formatCode="_-* #,##0.00_р_._-;\-* #,##0.00_р_._-;_-* \-??_р_._-;_-@_-"/>
    <numFmt numFmtId="166" formatCode="0;;;"/>
    <numFmt numFmtId="167" formatCode="#,##0.00"/>
    <numFmt numFmtId="168" formatCode="0.00"/>
    <numFmt numFmtId="169" formatCode="0.00;;;"/>
    <numFmt numFmtId="170" formatCode="0%"/>
    <numFmt numFmtId="171" formatCode="0.0%"/>
    <numFmt numFmtId="172" formatCode="General"/>
    <numFmt numFmtId="173" formatCode="0.0%;;;"/>
    <numFmt numFmtId="174" formatCode="0.0"/>
    <numFmt numFmtId="175" formatCode="0"/>
    <numFmt numFmtId="176" formatCode="yyyy/mm/dd"/>
    <numFmt numFmtId="177" formatCode="@"/>
    <numFmt numFmtId="178" formatCode="_(* #,##0.00_);_(* \(#,##0.00\);_(* \-??_);_(@_)"/>
    <numFmt numFmtId="179" formatCode="_-* #,##0.00_-;\-* #,##0.00_-;_-* \-??_-;_-@_-"/>
    <numFmt numFmtId="180" formatCode="_-* #,##0.00_-;\-* #,##0.00_-;_-* \-??_-;_-@_-"/>
    <numFmt numFmtId="181" formatCode="_-&quot;Ls &quot;* #,##0.00_-;&quot;-Ls &quot;* #,##0.00_-;_-&quot;Ls &quot;* \-??_-;_-@_-"/>
    <numFmt numFmtId="182" formatCode="0.000"/>
  </numFmts>
  <fonts count="21">
    <font>
      <sz val="11"/>
      <color rgb="FF000000"/>
      <name val="Calibri"/>
      <family val="2"/>
      <charset val="186"/>
    </font>
    <font>
      <sz val="10"/>
      <name val="Arial"/>
      <family val="0"/>
      <charset val="186"/>
    </font>
    <font>
      <sz val="10"/>
      <name val="Arial"/>
      <family val="0"/>
      <charset val="186"/>
    </font>
    <font>
      <sz val="10"/>
      <name val="Arial"/>
      <family val="0"/>
      <charset val="186"/>
    </font>
    <font>
      <sz val="10"/>
      <name val="Arial"/>
      <family val="2"/>
      <charset val="186"/>
    </font>
    <font>
      <sz val="10"/>
      <name val="Arial"/>
      <family val="2"/>
      <charset val="1"/>
    </font>
    <font>
      <sz val="11"/>
      <color rgb="FF000000"/>
      <name val="Calibri"/>
      <family val="2"/>
      <charset val="204"/>
    </font>
    <font>
      <sz val="8"/>
      <name val="Arial"/>
      <family val="2"/>
      <charset val="186"/>
    </font>
    <font>
      <b val="true"/>
      <sz val="8"/>
      <name val="Arial"/>
      <family val="2"/>
      <charset val="186"/>
    </font>
    <font>
      <sz val="8"/>
      <color rgb="FFFFFFFF"/>
      <name val="Arial"/>
      <family val="2"/>
      <charset val="186"/>
    </font>
    <font>
      <sz val="8"/>
      <color rgb="FF000000"/>
      <name val="Arial"/>
      <family val="2"/>
      <charset val="186"/>
    </font>
    <font>
      <sz val="8"/>
      <color rgb="FFFF0000"/>
      <name val="Arial"/>
      <family val="2"/>
      <charset val="204"/>
    </font>
    <font>
      <i val="true"/>
      <sz val="8"/>
      <color rgb="FF7F7F7F"/>
      <name val="Arial"/>
      <family val="2"/>
      <charset val="186"/>
    </font>
    <font>
      <sz val="8"/>
      <name val="Arial"/>
      <family val="2"/>
      <charset val="1"/>
    </font>
    <font>
      <b val="true"/>
      <i val="true"/>
      <sz val="8"/>
      <name val="Arial"/>
      <family val="2"/>
      <charset val="186"/>
    </font>
    <font>
      <i val="true"/>
      <sz val="11"/>
      <color rgb="FF808080"/>
      <name val="Calibri"/>
      <family val="2"/>
      <charset val="186"/>
    </font>
    <font>
      <i val="true"/>
      <sz val="8"/>
      <name val="Arial"/>
      <family val="2"/>
      <charset val="204"/>
    </font>
    <font>
      <sz val="10"/>
      <color rgb="FF000000"/>
      <name val="Calibri"/>
      <family val="2"/>
      <charset val="186"/>
    </font>
    <font>
      <b val="true"/>
      <sz val="10"/>
      <color rgb="FF000000"/>
      <name val="Arial"/>
      <family val="2"/>
      <charset val="186"/>
    </font>
    <font>
      <sz val="10"/>
      <color rgb="FF000000"/>
      <name val="Arial"/>
      <family val="2"/>
      <charset val="1"/>
    </font>
    <font>
      <sz val="10"/>
      <color rgb="FFFF0000"/>
      <name val="Arial"/>
      <family val="2"/>
      <charset val="186"/>
    </font>
  </fonts>
  <fills count="4">
    <fill>
      <patternFill patternType="none"/>
    </fill>
    <fill>
      <patternFill patternType="gray125"/>
    </fill>
    <fill>
      <patternFill patternType="solid">
        <fgColor rgb="FFFFFFFF"/>
        <bgColor rgb="FFFFFFCC"/>
      </patternFill>
    </fill>
    <fill>
      <patternFill patternType="solid">
        <fgColor rgb="FFFFFF00"/>
        <bgColor rgb="FFFFFF00"/>
      </patternFill>
    </fill>
  </fills>
  <borders count="52">
    <border diagonalUp="false" diagonalDown="false">
      <left/>
      <right/>
      <top/>
      <bottom/>
      <diagonal/>
    </border>
    <border diagonalUp="false" diagonalDown="false">
      <left/>
      <right/>
      <top/>
      <bottom style="thin"/>
      <diagonal/>
    </border>
    <border diagonalUp="false" diagonalDown="false">
      <left/>
      <right/>
      <top/>
      <bottom style="hair"/>
      <diagonal/>
    </border>
    <border diagonalUp="false" diagonalDown="false">
      <left/>
      <right/>
      <top style="hair"/>
      <bottom style="hair"/>
      <diagonal/>
    </border>
    <border diagonalUp="false" diagonalDown="false">
      <left style="medium"/>
      <right style="thin"/>
      <top style="medium"/>
      <bottom style="thin"/>
      <diagonal/>
    </border>
    <border diagonalUp="false" diagonalDown="false">
      <left style="thin"/>
      <right/>
      <top style="medium"/>
      <bottom style="thin"/>
      <diagonal/>
    </border>
    <border diagonalUp="false" diagonalDown="false">
      <left style="medium"/>
      <right style="medium"/>
      <top style="medium"/>
      <bottom style="thin"/>
      <diagonal/>
    </border>
    <border diagonalUp="false" diagonalDown="false">
      <left style="medium"/>
      <right style="thin"/>
      <top style="thin"/>
      <bottom style="thin"/>
      <diagonal/>
    </border>
    <border diagonalUp="false" diagonalDown="false">
      <left style="thin"/>
      <right/>
      <top style="thin"/>
      <bottom style="thin"/>
      <diagonal/>
    </border>
    <border diagonalUp="false" diagonalDown="false">
      <left style="medium"/>
      <right style="medium"/>
      <top style="thin"/>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style="medium"/>
      <right style="medium"/>
      <top style="thin"/>
      <bottom style="medium"/>
      <diagonal/>
    </border>
    <border diagonalUp="false" diagonalDown="false">
      <left style="medium"/>
      <right style="thin"/>
      <top style="medium"/>
      <bottom style="medium"/>
      <diagonal/>
    </border>
    <border diagonalUp="false" diagonalDown="false">
      <left style="thin"/>
      <right/>
      <top style="medium"/>
      <bottom style="medium"/>
      <diagonal/>
    </border>
    <border diagonalUp="false" diagonalDown="false">
      <left style="medium"/>
      <right style="medium"/>
      <top style="medium"/>
      <bottom style="medium"/>
      <diagonal/>
    </border>
    <border diagonalUp="false" diagonalDown="false">
      <left style="thin"/>
      <right style="medium"/>
      <top style="medium"/>
      <bottom style="medium"/>
      <diagonal/>
    </border>
    <border diagonalUp="false" diagonalDown="false">
      <left/>
      <right/>
      <top style="thin"/>
      <botto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medium"/>
      <right style="medium"/>
      <top style="medium"/>
      <bottom/>
      <diagonal/>
    </border>
    <border diagonalUp="false" diagonalDown="false">
      <left/>
      <right style="thin"/>
      <top style="medium"/>
      <bottom style="thin"/>
      <diagonal/>
    </border>
    <border diagonalUp="false" diagonalDown="false">
      <left/>
      <right style="thin"/>
      <top style="thin"/>
      <bottom/>
      <diagonal/>
    </border>
    <border diagonalUp="false" diagonalDown="false">
      <left style="thin"/>
      <right style="thin"/>
      <top style="thin"/>
      <bottom/>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right style="medium"/>
      <top style="medium"/>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right style="medium"/>
      <top style="thin"/>
      <bottom style="thin"/>
      <diagonal/>
    </border>
    <border diagonalUp="false" diagonalDown="false">
      <left style="medium"/>
      <right/>
      <top/>
      <bottom style="medium"/>
      <diagonal/>
    </border>
    <border diagonalUp="false" diagonalDown="false">
      <left style="medium"/>
      <right style="medium"/>
      <top/>
      <bottom style="medium"/>
      <diagonal/>
    </border>
    <border diagonalUp="false" diagonalDown="false">
      <left style="medium"/>
      <right style="thin"/>
      <top/>
      <bottom style="medium"/>
      <diagonal/>
    </border>
    <border diagonalUp="false" diagonalDown="false">
      <left style="medium"/>
      <right style="medium"/>
      <top/>
      <bottom style="thin"/>
      <diagonal/>
    </border>
    <border diagonalUp="false" diagonalDown="false">
      <left style="medium"/>
      <right/>
      <top/>
      <bottom/>
      <diagonal/>
    </border>
    <border diagonalUp="false" diagonalDown="false">
      <left/>
      <right style="thin"/>
      <top style="thin"/>
      <bottom style="thin"/>
      <diagonal/>
    </border>
    <border diagonalUp="false" diagonalDown="false">
      <left/>
      <right style="thin"/>
      <top style="medium"/>
      <bottom style="medium"/>
      <diagonal/>
    </border>
    <border diagonalUp="false" diagonalDown="false">
      <left style="medium"/>
      <right/>
      <top style="medium"/>
      <bottom style="thin"/>
      <diagonal/>
    </border>
    <border diagonalUp="false" diagonalDown="false">
      <left style="medium"/>
      <right/>
      <top style="thin"/>
      <bottom style="thin"/>
      <diagonal/>
    </border>
    <border diagonalUp="false" diagonalDown="false">
      <left style="medium"/>
      <right/>
      <top style="thin"/>
      <bottom style="medium"/>
      <diagonal/>
    </border>
    <border diagonalUp="false" diagonalDown="false">
      <left style="medium"/>
      <right style="thin"/>
      <top style="thin"/>
      <bottom/>
      <diagonal/>
    </border>
    <border diagonalUp="false" diagonalDown="false">
      <left style="thin"/>
      <right style="medium"/>
      <top style="thin"/>
      <bottom/>
      <diagonal/>
    </border>
    <border diagonalUp="false" diagonalDown="false">
      <left style="thin"/>
      <right/>
      <top style="thin"/>
      <bottom/>
      <diagonal/>
    </border>
    <border diagonalUp="false" diagonalDown="false">
      <left style="thin"/>
      <right style="thin"/>
      <top/>
      <bottom style="thin"/>
      <diagonal/>
    </border>
    <border diagonalUp="false" diagonalDown="false">
      <left style="thin"/>
      <right/>
      <top/>
      <bottom style="thin"/>
      <diagonal/>
    </border>
    <border diagonalUp="false" diagonalDown="false">
      <left style="thin"/>
      <right style="thin"/>
      <top/>
      <bottom/>
      <diagonal/>
    </border>
    <border diagonalUp="false" diagonalDown="false">
      <left style="thin"/>
      <right style="medium"/>
      <top style="thin"/>
      <bottom style="medium"/>
      <diagonal/>
    </border>
    <border diagonalUp="false" diagonalDown="false">
      <left style="thin"/>
      <right style="thin"/>
      <top/>
      <bottom style="medium"/>
      <diagonal/>
    </border>
    <border diagonalUp="false" diagonalDown="false">
      <left style="thin"/>
      <right style="medium"/>
      <top/>
      <bottom style="medium"/>
      <diagonal/>
    </border>
    <border diagonalUp="false" diagonalDown="false">
      <left style="thin"/>
      <right style="thin"/>
      <top style="medium"/>
      <bottom style="medium"/>
      <diagonal/>
    </border>
    <border diagonalUp="false" diagonalDown="false">
      <left/>
      <right/>
      <top style="thin"/>
      <bottom style="thin"/>
      <diagonal/>
    </border>
  </borders>
  <cellStyleXfs count="4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80"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right" vertical="bottom" textRotation="9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12" fillId="0" borderId="0" applyFont="true" applyBorder="false" applyAlignment="true" applyProtection="false">
      <alignment horizontal="general" vertical="bottom" textRotation="0" wrapText="false" indent="0" shrinkToFit="false"/>
    </xf>
    <xf numFmtId="164" fontId="15" fillId="0" borderId="0" applyFont="true" applyBorder="false" applyAlignment="true" applyProtection="false">
      <alignment horizontal="general" vertical="bottom" textRotation="0" wrapText="false" indent="0" shrinkToFit="false"/>
    </xf>
    <xf numFmtId="164" fontId="6" fillId="0" borderId="0" applyFont="true" applyBorder="true" applyAlignment="true" applyProtection="true">
      <alignment horizontal="general" vertical="bottom" textRotation="0" wrapText="false" indent="0" shrinkToFit="false"/>
      <protection locked="true" hidden="false"/>
    </xf>
  </cellStyleXfs>
  <cellXfs count="444">
    <xf numFmtId="164" fontId="0" fillId="0" borderId="0" xfId="0" applyFont="fals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center" vertical="bottom" textRotation="0" wrapText="false" indent="0" shrinkToFit="false"/>
      <protection locked="true" hidden="false"/>
    </xf>
    <xf numFmtId="164" fontId="8" fillId="0" borderId="1" xfId="0" applyFont="true" applyBorder="true" applyAlignment="true" applyProtection="false">
      <alignment horizontal="center" vertical="bottom" textRotation="0" wrapText="false" indent="0" shrinkToFit="false"/>
      <protection locked="true" hidden="false"/>
    </xf>
    <xf numFmtId="164" fontId="7" fillId="0" borderId="0" xfId="0" applyFont="true" applyBorder="true" applyAlignment="true" applyProtection="false">
      <alignment horizontal="center" vertical="bottom" textRotation="0" wrapText="false" indent="0" shrinkToFit="false"/>
      <protection locked="true" hidden="false"/>
    </xf>
    <xf numFmtId="164" fontId="7" fillId="0" borderId="0" xfId="0" applyFont="true" applyBorder="false" applyAlignment="true" applyProtection="false">
      <alignment horizontal="right" vertical="bottom" textRotation="0" wrapText="false" indent="0" shrinkToFit="false"/>
      <protection locked="true" hidden="false"/>
    </xf>
    <xf numFmtId="164" fontId="7" fillId="0" borderId="0" xfId="0" applyFont="true" applyBorder="true" applyAlignment="true" applyProtection="false">
      <alignment horizontal="right" vertical="bottom" textRotation="0" wrapText="false" indent="0" shrinkToFit="false"/>
      <protection locked="true" hidden="false"/>
    </xf>
    <xf numFmtId="164" fontId="7" fillId="0" borderId="0" xfId="0" applyFont="true" applyBorder="false" applyAlignment="true" applyProtection="false">
      <alignment horizontal="center" vertical="bottom" textRotation="0" wrapText="false" indent="0" shrinkToFit="false"/>
      <protection locked="true" hidden="false"/>
    </xf>
    <xf numFmtId="164" fontId="8" fillId="0" borderId="2" xfId="0" applyFont="true" applyBorder="true" applyAlignment="true" applyProtection="false">
      <alignment horizontal="left" vertical="bottom" textRotation="0" wrapText="true" indent="0" shrinkToFit="false"/>
      <protection locked="true" hidden="false"/>
    </xf>
    <xf numFmtId="164" fontId="8" fillId="0" borderId="3" xfId="0" applyFont="true" applyBorder="true" applyAlignment="true" applyProtection="false">
      <alignment horizontal="left" vertical="bottom" textRotation="0" wrapText="true" indent="0" shrinkToFit="false"/>
      <protection locked="true" hidden="false"/>
    </xf>
    <xf numFmtId="164" fontId="8" fillId="0" borderId="4" xfId="0" applyFont="true" applyBorder="true" applyAlignment="true" applyProtection="false">
      <alignment horizontal="center" vertical="bottom" textRotation="0" wrapText="false" indent="0" shrinkToFit="false"/>
      <protection locked="true" hidden="false"/>
    </xf>
    <xf numFmtId="164" fontId="8" fillId="0" borderId="5" xfId="0" applyFont="true" applyBorder="true" applyAlignment="true" applyProtection="false">
      <alignment horizontal="center" vertical="bottom" textRotation="0" wrapText="false" indent="0" shrinkToFit="false"/>
      <protection locked="true" hidden="false"/>
    </xf>
    <xf numFmtId="164" fontId="8" fillId="0" borderId="6" xfId="0" applyFont="true" applyBorder="true" applyAlignment="true" applyProtection="false">
      <alignment horizontal="center" vertical="bottom" textRotation="0" wrapText="false" indent="0" shrinkToFit="false"/>
      <protection locked="true" hidden="false"/>
    </xf>
    <xf numFmtId="166" fontId="7" fillId="0" borderId="7" xfId="0" applyFont="true" applyBorder="true" applyAlignment="true" applyProtection="false">
      <alignment horizontal="center" vertical="center" textRotation="0" wrapText="true" indent="0" shrinkToFit="false"/>
      <protection locked="true" hidden="false"/>
    </xf>
    <xf numFmtId="164" fontId="7" fillId="0" borderId="8" xfId="0" applyFont="true" applyBorder="true" applyAlignment="false" applyProtection="false">
      <alignment horizontal="general" vertical="bottom" textRotation="0" wrapText="false" indent="0" shrinkToFit="false"/>
      <protection locked="true" hidden="false"/>
    </xf>
    <xf numFmtId="167" fontId="7" fillId="0" borderId="9" xfId="0" applyFont="true" applyBorder="true" applyAlignment="true" applyProtection="false">
      <alignment horizontal="center" vertical="center" textRotation="0" wrapText="false" indent="0" shrinkToFit="false"/>
      <protection locked="true" hidden="false"/>
    </xf>
    <xf numFmtId="164" fontId="8" fillId="0" borderId="7" xfId="0" applyFont="true" applyBorder="true" applyAlignment="true" applyProtection="false">
      <alignment horizontal="center" vertical="bottom" textRotation="0" wrapText="false" indent="0" shrinkToFit="false"/>
      <protection locked="true" hidden="false"/>
    </xf>
    <xf numFmtId="164" fontId="8" fillId="0" borderId="8" xfId="34" applyFont="true" applyBorder="true" applyAlignment="true" applyProtection="false">
      <alignment horizontal="general" vertical="bottom" textRotation="0" wrapText="true" indent="0" shrinkToFit="false"/>
      <protection locked="true" hidden="false"/>
    </xf>
    <xf numFmtId="168" fontId="7" fillId="0" borderId="9" xfId="0" applyFont="true" applyBorder="true" applyAlignment="true" applyProtection="false">
      <alignment horizontal="center" vertical="center" textRotation="0" wrapText="false" indent="0" shrinkToFit="false"/>
      <protection locked="true" hidden="false"/>
    </xf>
    <xf numFmtId="164" fontId="7" fillId="0" borderId="7" xfId="0" applyFont="true" applyBorder="true" applyAlignment="false" applyProtection="false">
      <alignment horizontal="general" vertical="bottom" textRotation="0" wrapText="false" indent="0" shrinkToFit="false"/>
      <protection locked="true" hidden="false"/>
    </xf>
    <xf numFmtId="164" fontId="7" fillId="0" borderId="10" xfId="0" applyFont="true" applyBorder="true" applyAlignment="false" applyProtection="false">
      <alignment horizontal="general" vertical="bottom" textRotation="0" wrapText="false" indent="0" shrinkToFit="false"/>
      <protection locked="true" hidden="false"/>
    </xf>
    <xf numFmtId="164" fontId="7" fillId="0" borderId="11" xfId="0" applyFont="true" applyBorder="true" applyAlignment="false" applyProtection="false">
      <alignment horizontal="general" vertical="bottom" textRotation="0" wrapText="false" indent="0" shrinkToFit="false"/>
      <protection locked="true" hidden="false"/>
    </xf>
    <xf numFmtId="168" fontId="7" fillId="0" borderId="12" xfId="0" applyFont="true" applyBorder="true" applyAlignment="true" applyProtection="false">
      <alignment horizontal="center" vertical="center" textRotation="0" wrapText="false" indent="0" shrinkToFit="false"/>
      <protection locked="true" hidden="false"/>
    </xf>
    <xf numFmtId="164" fontId="7" fillId="0" borderId="13" xfId="0" applyFont="true" applyBorder="true" applyAlignment="false" applyProtection="false">
      <alignment horizontal="general" vertical="bottom" textRotation="0" wrapText="false" indent="0" shrinkToFit="false"/>
      <protection locked="true" hidden="false"/>
    </xf>
    <xf numFmtId="164" fontId="8" fillId="0" borderId="14" xfId="0" applyFont="true" applyBorder="true" applyAlignment="true" applyProtection="false">
      <alignment horizontal="right" vertical="bottom" textRotation="0" wrapText="false" indent="0" shrinkToFit="false"/>
      <protection locked="true" hidden="false"/>
    </xf>
    <xf numFmtId="168" fontId="8" fillId="0" borderId="15"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right" vertical="bottom" textRotation="0" wrapText="false" indent="0" shrinkToFit="false"/>
      <protection locked="true" hidden="false"/>
    </xf>
    <xf numFmtId="168" fontId="8" fillId="0" borderId="0" xfId="0" applyFont="true" applyBorder="false" applyAlignment="true" applyProtection="false">
      <alignment horizontal="center" vertical="center" textRotation="0" wrapText="false" indent="0" shrinkToFit="false"/>
      <protection locked="true" hidden="false"/>
    </xf>
    <xf numFmtId="164" fontId="7" fillId="0" borderId="13" xfId="0" applyFont="true" applyBorder="true" applyAlignment="true" applyProtection="false">
      <alignment horizontal="left" vertical="bottom" textRotation="0" wrapText="false" indent="0" shrinkToFit="false"/>
      <protection locked="true" hidden="false"/>
    </xf>
    <xf numFmtId="168" fontId="7" fillId="0" borderId="16"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center" vertical="bottom" textRotation="0" wrapText="true" indent="0" shrinkToFit="false"/>
      <protection locked="true" hidden="false"/>
    </xf>
    <xf numFmtId="164" fontId="7" fillId="0" borderId="17" xfId="0" applyFont="true" applyBorder="true" applyAlignment="true" applyProtection="false">
      <alignment horizontal="center" vertical="bottom" textRotation="0" wrapText="true" indent="0" shrinkToFit="false"/>
      <protection locked="true" hidden="false"/>
    </xf>
    <xf numFmtId="164" fontId="7" fillId="0" borderId="1" xfId="0" applyFont="true" applyBorder="true" applyAlignment="true" applyProtection="false">
      <alignment horizontal="left" vertical="bottom" textRotation="0" wrapText="true" indent="0" shrinkToFit="false"/>
      <protection locked="true" hidden="false"/>
    </xf>
    <xf numFmtId="164" fontId="7" fillId="0" borderId="0" xfId="0" applyFont="true" applyBorder="false" applyAlignment="true" applyProtection="false">
      <alignment horizontal="general" vertical="bottom" textRotation="0" wrapText="true" indent="0" shrinkToFit="false"/>
      <protection locked="true" hidden="false"/>
    </xf>
    <xf numFmtId="169" fontId="8" fillId="0" borderId="2" xfId="0" applyFont="true" applyBorder="true" applyAlignment="true" applyProtection="false">
      <alignment horizontal="left" vertical="bottom" textRotation="0" wrapText="false" indent="0" shrinkToFit="false"/>
      <protection locked="true" hidden="false"/>
    </xf>
    <xf numFmtId="169" fontId="8" fillId="0" borderId="3" xfId="0" applyFont="true" applyBorder="true" applyAlignment="true" applyProtection="false">
      <alignment horizontal="left" vertical="bottom" textRotation="0" wrapText="false" indent="0" shrinkToFit="false"/>
      <protection locked="true" hidden="false"/>
    </xf>
    <xf numFmtId="169" fontId="7" fillId="0" borderId="8" xfId="0" applyFont="true" applyBorder="true" applyAlignment="false" applyProtection="false">
      <alignment horizontal="general" vertical="bottom" textRotation="0" wrapText="false" indent="0" shrinkToFit="false"/>
      <protection locked="true" hidden="false"/>
    </xf>
    <xf numFmtId="169" fontId="7" fillId="0" borderId="9" xfId="0" applyFont="true" applyBorder="true" applyAlignment="true" applyProtection="false">
      <alignment horizontal="center" vertical="center" textRotation="0" wrapText="false" indent="0" shrinkToFit="false"/>
      <protection locked="true" hidden="false"/>
    </xf>
    <xf numFmtId="171" fontId="7" fillId="0" borderId="0" xfId="19" applyFont="true" applyBorder="true" applyAlignment="true" applyProtection="true">
      <alignment horizontal="general" vertical="bottom" textRotation="0" wrapText="false" indent="0" shrinkToFit="false"/>
      <protection locked="true" hidden="false"/>
    </xf>
    <xf numFmtId="166" fontId="7" fillId="0" borderId="9" xfId="0" applyFont="true" applyBorder="true" applyAlignment="true" applyProtection="false">
      <alignment horizontal="center" vertical="center" textRotation="0" wrapText="false" indent="0" shrinkToFit="false"/>
      <protection locked="true" hidden="false"/>
    </xf>
    <xf numFmtId="166" fontId="7" fillId="0" borderId="12" xfId="0" applyFont="true" applyBorder="true" applyAlignment="true" applyProtection="false">
      <alignment horizontal="center" vertical="center" textRotation="0" wrapText="false" indent="0" shrinkToFit="false"/>
      <protection locked="true" hidden="false"/>
    </xf>
    <xf numFmtId="169" fontId="8" fillId="0" borderId="15" xfId="0" applyFont="true" applyBorder="true" applyAlignment="true" applyProtection="false">
      <alignment horizontal="center" vertical="center" textRotation="0" wrapText="false" indent="0" shrinkToFit="false"/>
      <protection locked="true" hidden="false"/>
    </xf>
    <xf numFmtId="166" fontId="8" fillId="0" borderId="0" xfId="0" applyFont="true" applyBorder="false" applyAlignment="true" applyProtection="false">
      <alignment horizontal="center" vertical="center" textRotation="0" wrapText="false" indent="0" shrinkToFit="false"/>
      <protection locked="true" hidden="false"/>
    </xf>
    <xf numFmtId="169" fontId="7" fillId="0" borderId="16" xfId="0" applyFont="true" applyBorder="true" applyAlignment="true" applyProtection="false">
      <alignment horizontal="center" vertical="center" textRotation="0" wrapText="false" indent="0" shrinkToFit="false"/>
      <protection locked="true" hidden="false"/>
    </xf>
    <xf numFmtId="169" fontId="7" fillId="0" borderId="1" xfId="0" applyFont="true" applyBorder="true" applyAlignment="true" applyProtection="false">
      <alignment horizontal="center" vertical="bottom" textRotation="0" wrapText="true" indent="0" shrinkToFit="false"/>
      <protection locked="true" hidden="false"/>
    </xf>
    <xf numFmtId="166" fontId="7" fillId="0" borderId="1" xfId="0" applyFont="true" applyBorder="true" applyAlignment="true" applyProtection="false">
      <alignment horizontal="center" vertical="bottom" textRotation="0" wrapText="true" indent="0" shrinkToFit="false"/>
      <protection locked="true" hidden="false"/>
    </xf>
    <xf numFmtId="166" fontId="7" fillId="0" borderId="0" xfId="0" applyFont="true" applyBorder="false" applyAlignment="true" applyProtection="false">
      <alignment horizontal="general" vertical="bottom" textRotation="0" wrapText="true" indent="0" shrinkToFit="false"/>
      <protection locked="true" hidden="false"/>
    </xf>
    <xf numFmtId="172" fontId="7" fillId="0" borderId="0" xfId="0" applyFont="true" applyBorder="false" applyAlignment="false" applyProtection="false">
      <alignment horizontal="general" vertical="bottom" textRotation="0" wrapText="false" indent="0" shrinkToFit="false"/>
      <protection locked="true" hidden="false"/>
    </xf>
    <xf numFmtId="169" fontId="8" fillId="0" borderId="2" xfId="0" applyFont="true" applyBorder="true" applyAlignment="true" applyProtection="false">
      <alignment horizontal="center" vertical="bottom" textRotation="0" wrapText="true" indent="0" shrinkToFit="false"/>
      <protection locked="true" hidden="false"/>
    </xf>
    <xf numFmtId="169" fontId="8" fillId="0" borderId="3" xfId="0" applyFont="true" applyBorder="true" applyAlignment="true" applyProtection="false">
      <alignment horizontal="center" vertical="bottom" textRotation="0" wrapText="true" indent="0" shrinkToFit="false"/>
      <protection locked="true" hidden="false"/>
    </xf>
    <xf numFmtId="164" fontId="8" fillId="0" borderId="0" xfId="0" applyFont="true" applyBorder="true" applyAlignment="true" applyProtection="false">
      <alignment horizontal="center" vertical="bottom" textRotation="0" wrapText="false" indent="0" shrinkToFit="false"/>
      <protection locked="true" hidden="false"/>
    </xf>
    <xf numFmtId="164" fontId="7" fillId="0" borderId="17" xfId="0" applyFont="true" applyBorder="true" applyAlignment="true" applyProtection="false">
      <alignment horizontal="center" vertical="top" textRotation="0" wrapText="fals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8" fillId="0" borderId="0" xfId="0" applyFont="true" applyBorder="true" applyAlignment="true" applyProtection="false">
      <alignment horizontal="right" vertical="bottom" textRotation="0" wrapText="true" indent="0" shrinkToFit="false"/>
      <protection locked="true" hidden="false"/>
    </xf>
    <xf numFmtId="164" fontId="8" fillId="0" borderId="0" xfId="0" applyFont="true" applyBorder="true" applyAlignment="true" applyProtection="false">
      <alignment horizontal="right" vertical="bottom" textRotation="0" wrapText="false" indent="0" shrinkToFit="false"/>
      <protection locked="true" hidden="false"/>
    </xf>
    <xf numFmtId="169" fontId="7" fillId="0" borderId="2" xfId="0" applyFont="true" applyBorder="true" applyAlignment="true" applyProtection="false">
      <alignment horizontal="center" vertical="bottom" textRotation="0" wrapText="false" indent="0" shrinkToFit="false"/>
      <protection locked="true" hidden="false"/>
    </xf>
    <xf numFmtId="169" fontId="7" fillId="0" borderId="0" xfId="0" applyFont="true" applyBorder="false" applyAlignment="true" applyProtection="false">
      <alignment horizontal="center" vertical="bottom" textRotation="0" wrapText="true" indent="0" shrinkToFit="false"/>
      <protection locked="true" hidden="false"/>
    </xf>
    <xf numFmtId="164" fontId="7" fillId="0" borderId="0" xfId="0" applyFont="true" applyBorder="false" applyAlignment="true" applyProtection="false">
      <alignment horizontal="center" vertical="bottom" textRotation="0" wrapText="true" indent="0" shrinkToFit="false"/>
      <protection locked="true" hidden="false"/>
    </xf>
    <xf numFmtId="164" fontId="7" fillId="0" borderId="18" xfId="0" applyFont="true" applyBorder="true" applyAlignment="true" applyProtection="false">
      <alignment horizontal="center" vertical="center" textRotation="90" wrapText="true" indent="0" shrinkToFit="false"/>
      <protection locked="true" hidden="false"/>
    </xf>
    <xf numFmtId="164" fontId="7" fillId="0" borderId="19" xfId="0" applyFont="true" applyBorder="true" applyAlignment="true" applyProtection="false">
      <alignment horizontal="center" vertical="center" textRotation="0" wrapText="true" indent="0" shrinkToFit="false"/>
      <protection locked="true" hidden="false"/>
    </xf>
    <xf numFmtId="164" fontId="7" fillId="0" borderId="20" xfId="0" applyFont="true" applyBorder="true" applyAlignment="true" applyProtection="false">
      <alignment horizontal="center" vertical="center" textRotation="0" wrapText="true" indent="0" shrinkToFit="false"/>
      <protection locked="true" hidden="false"/>
    </xf>
    <xf numFmtId="164" fontId="7" fillId="0" borderId="21" xfId="0" applyFont="true" applyBorder="true" applyAlignment="true" applyProtection="false">
      <alignment horizontal="center" vertical="center" textRotation="0" wrapText="true" indent="0" shrinkToFit="false"/>
      <protection locked="true" hidden="false"/>
    </xf>
    <xf numFmtId="164" fontId="7" fillId="0" borderId="22" xfId="0" applyFont="true" applyBorder="true" applyAlignment="true" applyProtection="false">
      <alignment horizontal="center" vertical="center" textRotation="0" wrapText="true" indent="0" shrinkToFit="false"/>
      <protection locked="true" hidden="false"/>
    </xf>
    <xf numFmtId="164" fontId="7" fillId="0" borderId="23" xfId="0" applyFont="true" applyBorder="true" applyAlignment="true" applyProtection="false">
      <alignment horizontal="center" vertical="center" textRotation="0" wrapText="true" indent="0" shrinkToFit="false"/>
      <protection locked="true" hidden="false"/>
    </xf>
    <xf numFmtId="164" fontId="7" fillId="0" borderId="24" xfId="0" applyFont="true" applyBorder="true" applyAlignment="true" applyProtection="false">
      <alignment horizontal="center" vertical="center" textRotation="0" wrapText="true" indent="0" shrinkToFit="false"/>
      <protection locked="true" hidden="false"/>
    </xf>
    <xf numFmtId="166" fontId="7" fillId="0" borderId="4" xfId="0" applyFont="true" applyBorder="true" applyAlignment="true" applyProtection="false">
      <alignment horizontal="center" vertical="center" textRotation="0" wrapText="true" indent="0" shrinkToFit="false"/>
      <protection locked="true" hidden="false"/>
    </xf>
    <xf numFmtId="166" fontId="7" fillId="0" borderId="25" xfId="0" applyFont="true" applyBorder="true" applyAlignment="true" applyProtection="false">
      <alignment horizontal="center" vertical="center" textRotation="0" wrapText="true" indent="0" shrinkToFit="false"/>
      <protection locked="true" hidden="false"/>
    </xf>
    <xf numFmtId="169" fontId="7" fillId="0" borderId="26" xfId="0" applyFont="true" applyBorder="true" applyAlignment="true" applyProtection="false">
      <alignment horizontal="left" vertical="top" textRotation="0" wrapText="true" indent="0" shrinkToFit="false"/>
      <protection locked="true" hidden="false"/>
    </xf>
    <xf numFmtId="169" fontId="7" fillId="0" borderId="27" xfId="0" applyFont="true" applyBorder="true" applyAlignment="true" applyProtection="false">
      <alignment horizontal="center" vertical="center" textRotation="0" wrapText="true" indent="0" shrinkToFit="false"/>
      <protection locked="true" hidden="false"/>
    </xf>
    <xf numFmtId="169" fontId="7" fillId="0" borderId="4" xfId="0" applyFont="true" applyBorder="true" applyAlignment="true" applyProtection="false">
      <alignment horizontal="center" vertical="center" textRotation="0" wrapText="true" indent="0" shrinkToFit="false"/>
      <protection locked="true" hidden="false"/>
    </xf>
    <xf numFmtId="169" fontId="7" fillId="0" borderId="25" xfId="0" applyFont="true" applyBorder="true" applyAlignment="true" applyProtection="false">
      <alignment horizontal="center" vertical="center" textRotation="0" wrapText="true" indent="0" shrinkToFit="false"/>
      <protection locked="true" hidden="false"/>
    </xf>
    <xf numFmtId="169" fontId="7" fillId="0" borderId="26" xfId="0" applyFont="true" applyBorder="true" applyAlignment="true" applyProtection="false">
      <alignment horizontal="center" vertical="center" textRotation="0" wrapText="true" indent="0" shrinkToFit="false"/>
      <protection locked="true" hidden="false"/>
    </xf>
    <xf numFmtId="166" fontId="7" fillId="0" borderId="28" xfId="0" applyFont="true" applyBorder="true" applyAlignment="true" applyProtection="false">
      <alignment horizontal="center" vertical="center" textRotation="0" wrapText="true" indent="0" shrinkToFit="false"/>
      <protection locked="true" hidden="false"/>
    </xf>
    <xf numFmtId="169" fontId="7" fillId="0" borderId="29" xfId="0" applyFont="true" applyBorder="true" applyAlignment="true" applyProtection="false">
      <alignment horizontal="left" vertical="top" textRotation="0" wrapText="true" indent="0" shrinkToFit="false"/>
      <protection locked="true" hidden="false"/>
    </xf>
    <xf numFmtId="169" fontId="7" fillId="0" borderId="30" xfId="0" applyFont="true" applyBorder="true" applyAlignment="true" applyProtection="false">
      <alignment horizontal="center" vertical="center" textRotation="0" wrapText="true" indent="0" shrinkToFit="false"/>
      <protection locked="true" hidden="false"/>
    </xf>
    <xf numFmtId="169" fontId="7" fillId="0" borderId="7" xfId="0" applyFont="true" applyBorder="true" applyAlignment="true" applyProtection="false">
      <alignment horizontal="center" vertical="center" textRotation="0" wrapText="true" indent="0" shrinkToFit="false"/>
      <protection locked="true" hidden="false"/>
    </xf>
    <xf numFmtId="169" fontId="7" fillId="0" borderId="28" xfId="0" applyFont="true" applyBorder="true" applyAlignment="true" applyProtection="false">
      <alignment horizontal="center" vertical="center" textRotation="0" wrapText="true" indent="0" shrinkToFit="false"/>
      <protection locked="true" hidden="false"/>
    </xf>
    <xf numFmtId="169" fontId="7" fillId="0" borderId="29" xfId="0" applyFont="true" applyBorder="true" applyAlignment="true" applyProtection="false">
      <alignment horizontal="center" vertical="center" textRotation="0" wrapText="true" indent="0" shrinkToFit="false"/>
      <protection locked="true" hidden="false"/>
    </xf>
    <xf numFmtId="164" fontId="8" fillId="0" borderId="31" xfId="0" applyFont="true" applyBorder="true" applyAlignment="true" applyProtection="false">
      <alignment horizontal="right" vertical="bottom" textRotation="0" wrapText="false" indent="0" shrinkToFit="false"/>
      <protection locked="true" hidden="false"/>
    </xf>
    <xf numFmtId="169" fontId="8" fillId="0" borderId="32" xfId="0" applyFont="true" applyBorder="true" applyAlignment="true" applyProtection="false">
      <alignment horizontal="center" vertical="bottom" textRotation="0" wrapText="false" indent="0" shrinkToFit="false"/>
      <protection locked="true" hidden="false"/>
    </xf>
    <xf numFmtId="169" fontId="8" fillId="0" borderId="33" xfId="0" applyFont="true" applyBorder="true" applyAlignment="true" applyProtection="false">
      <alignment horizontal="center" vertical="bottom" textRotation="0" wrapText="false" indent="0" shrinkToFit="false"/>
      <protection locked="true" hidden="false"/>
    </xf>
    <xf numFmtId="164" fontId="8" fillId="0" borderId="6" xfId="0" applyFont="true" applyBorder="true" applyAlignment="true" applyProtection="false">
      <alignment horizontal="right" vertical="bottom" textRotation="0" wrapText="false" indent="0" shrinkToFit="false"/>
      <protection locked="true" hidden="false"/>
    </xf>
    <xf numFmtId="171" fontId="8" fillId="0" borderId="6" xfId="0" applyFont="true" applyBorder="true" applyAlignment="true" applyProtection="false">
      <alignment horizontal="center" vertical="bottom" textRotation="0" wrapText="false" indent="0" shrinkToFit="false"/>
      <protection locked="true" hidden="false"/>
    </xf>
    <xf numFmtId="169" fontId="7" fillId="0" borderId="6" xfId="0" applyFont="true" applyBorder="true" applyAlignment="true" applyProtection="false">
      <alignment horizontal="center" vertical="bottom" textRotation="0" wrapText="false" indent="0" shrinkToFit="false"/>
      <protection locked="true" hidden="false"/>
    </xf>
    <xf numFmtId="169" fontId="7" fillId="0" borderId="0" xfId="0" applyFont="true" applyBorder="false" applyAlignment="false" applyProtection="false">
      <alignment horizontal="general" vertical="bottom" textRotation="0" wrapText="false" indent="0" shrinkToFit="false"/>
      <protection locked="true" hidden="false"/>
    </xf>
    <xf numFmtId="164" fontId="7" fillId="0" borderId="9" xfId="0" applyFont="true" applyBorder="true" applyAlignment="true" applyProtection="false">
      <alignment horizontal="right" vertical="bottom" textRotation="0" wrapText="false" indent="0" shrinkToFit="false"/>
      <protection locked="true" hidden="false"/>
    </xf>
    <xf numFmtId="171" fontId="7" fillId="0" borderId="9" xfId="0" applyFont="true" applyBorder="true" applyAlignment="true" applyProtection="false">
      <alignment horizontal="center" vertical="bottom" textRotation="0" wrapText="false" indent="0" shrinkToFit="false"/>
      <protection locked="true" hidden="false"/>
    </xf>
    <xf numFmtId="169" fontId="7" fillId="0" borderId="34" xfId="0" applyFont="true" applyBorder="true" applyAlignment="true" applyProtection="false">
      <alignment horizontal="center" vertical="bottom" textRotation="0" wrapText="false" indent="0" shrinkToFit="false"/>
      <protection locked="true" hidden="false"/>
    </xf>
    <xf numFmtId="164" fontId="8" fillId="0" borderId="9" xfId="0" applyFont="true" applyBorder="true" applyAlignment="true" applyProtection="false">
      <alignment horizontal="right" vertical="bottom" textRotation="0" wrapText="false" indent="0" shrinkToFit="false"/>
      <protection locked="true" hidden="false"/>
    </xf>
    <xf numFmtId="171" fontId="8" fillId="0" borderId="9" xfId="0" applyFont="true" applyBorder="true" applyAlignment="true" applyProtection="false">
      <alignment horizontal="center" vertical="bottom" textRotation="0" wrapText="false" indent="0" shrinkToFit="false"/>
      <protection locked="true" hidden="false"/>
    </xf>
    <xf numFmtId="164" fontId="8" fillId="0" borderId="12" xfId="0" applyFont="true" applyBorder="true" applyAlignment="true" applyProtection="false">
      <alignment horizontal="right" vertical="bottom" textRotation="0" wrapText="false" indent="0" shrinkToFit="false"/>
      <protection locked="true" hidden="false"/>
    </xf>
    <xf numFmtId="164" fontId="8" fillId="0" borderId="12" xfId="0" applyFont="true" applyBorder="true" applyAlignment="true" applyProtection="false">
      <alignment horizontal="center" vertical="bottom" textRotation="0" wrapText="false" indent="0" shrinkToFit="false"/>
      <protection locked="true" hidden="false"/>
    </xf>
    <xf numFmtId="169" fontId="7" fillId="0" borderId="32" xfId="0" applyFont="true" applyBorder="true" applyAlignment="true" applyProtection="false">
      <alignment horizontal="center" vertical="bottom" textRotation="0" wrapText="false" indent="0" shrinkToFit="false"/>
      <protection locked="true" hidden="false"/>
    </xf>
    <xf numFmtId="168" fontId="7"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6" fontId="7" fillId="0" borderId="1" xfId="0" applyFont="true" applyBorder="true" applyAlignment="true" applyProtection="false">
      <alignment horizontal="left" vertical="bottom" textRotation="0" wrapText="true" indent="0" shrinkToFit="false"/>
      <protection locked="true" hidden="false"/>
    </xf>
    <xf numFmtId="170" fontId="7" fillId="0" borderId="35" xfId="0" applyFont="true" applyBorder="true" applyAlignment="true" applyProtection="false">
      <alignment horizontal="left" vertical="bottom" textRotation="0" wrapText="false" indent="0" shrinkToFit="false"/>
      <protection locked="true" hidden="false"/>
    </xf>
    <xf numFmtId="170" fontId="7" fillId="0" borderId="35" xfId="0" applyFont="true" applyBorder="true" applyAlignment="false" applyProtection="false">
      <alignment horizontal="general" vertical="bottom" textRotation="0" wrapText="false" indent="0" shrinkToFit="false"/>
      <protection locked="true" hidden="false"/>
    </xf>
    <xf numFmtId="170" fontId="7" fillId="0" borderId="0" xfId="0" applyFont="true" applyBorder="false" applyAlignment="false" applyProtection="false">
      <alignment horizontal="general" vertical="bottom" textRotation="0" wrapText="false" indent="0" shrinkToFit="false"/>
      <protection locked="true" hidden="false"/>
    </xf>
    <xf numFmtId="166" fontId="7" fillId="0" borderId="1" xfId="0" applyFont="true" applyBorder="true" applyAlignment="false" applyProtection="false">
      <alignment horizontal="general" vertical="bottom" textRotation="0" wrapText="false" indent="0" shrinkToFit="false"/>
      <protection locked="true" hidden="false"/>
    </xf>
    <xf numFmtId="169" fontId="7" fillId="0" borderId="6" xfId="0" applyFont="true" applyBorder="true" applyAlignment="true" applyProtection="false">
      <alignment horizontal="center" vertical="center" textRotation="0" wrapText="true" indent="0" shrinkToFit="false"/>
      <protection locked="true" hidden="false"/>
    </xf>
    <xf numFmtId="169" fontId="7" fillId="0" borderId="22" xfId="0" applyFont="true" applyBorder="true" applyAlignment="true" applyProtection="false">
      <alignment horizontal="center" vertical="center" textRotation="0" wrapText="false" indent="0" shrinkToFit="false"/>
      <protection locked="true" hidden="false"/>
    </xf>
    <xf numFmtId="169" fontId="7" fillId="0" borderId="25" xfId="0" applyFont="true" applyBorder="true" applyAlignment="true" applyProtection="false">
      <alignment horizontal="center" vertical="center" textRotation="0" wrapText="false" indent="0" shrinkToFit="false"/>
      <protection locked="true" hidden="false"/>
    </xf>
    <xf numFmtId="169" fontId="7" fillId="0" borderId="9" xfId="0" applyFont="true" applyBorder="true" applyAlignment="true" applyProtection="false">
      <alignment horizontal="center" vertical="bottom" textRotation="0" wrapText="false" indent="0" shrinkToFit="false"/>
      <protection locked="true" hidden="false"/>
    </xf>
    <xf numFmtId="169" fontId="7" fillId="0" borderId="36" xfId="0" applyFont="true" applyBorder="true" applyAlignment="true" applyProtection="false">
      <alignment horizontal="center" vertical="center" textRotation="0" wrapText="false" indent="0" shrinkToFit="false"/>
      <protection locked="true" hidden="false"/>
    </xf>
    <xf numFmtId="169" fontId="7" fillId="0" borderId="28" xfId="0" applyFont="true" applyBorder="true" applyAlignment="true" applyProtection="false">
      <alignment horizontal="center" vertical="center" textRotation="0" wrapText="false" indent="0" shrinkToFit="false"/>
      <protection locked="true" hidden="false"/>
    </xf>
    <xf numFmtId="169" fontId="8" fillId="0" borderId="15" xfId="0" applyFont="true" applyBorder="true" applyAlignment="true" applyProtection="false">
      <alignment horizontal="center" vertical="bottom" textRotation="0" wrapText="false" indent="0" shrinkToFit="false"/>
      <protection locked="true" hidden="false"/>
    </xf>
    <xf numFmtId="169" fontId="8" fillId="0" borderId="37" xfId="0" applyFont="true" applyBorder="true" applyAlignment="true" applyProtection="false">
      <alignment horizontal="center" vertical="bottom" textRotation="0" wrapText="false" indent="0" shrinkToFit="false"/>
      <protection locked="true" hidden="false"/>
    </xf>
    <xf numFmtId="169" fontId="8" fillId="0" borderId="13" xfId="0" applyFont="true" applyBorder="true" applyAlignment="true" applyProtection="false">
      <alignment horizontal="center" vertical="bottom" textRotation="0" wrapText="false" indent="0" shrinkToFit="false"/>
      <protection locked="true" hidden="false"/>
    </xf>
    <xf numFmtId="164" fontId="8" fillId="0" borderId="38" xfId="0" applyFont="true" applyBorder="true" applyAlignment="true" applyProtection="false">
      <alignment horizontal="right" vertical="bottom" textRotation="0" wrapText="false" indent="0" shrinkToFit="false"/>
      <protection locked="true" hidden="false"/>
    </xf>
    <xf numFmtId="173" fontId="8" fillId="0" borderId="6" xfId="0" applyFont="true" applyBorder="true" applyAlignment="true" applyProtection="false">
      <alignment horizontal="center" vertical="bottom" textRotation="0" wrapText="false" indent="0" shrinkToFit="false"/>
      <protection locked="true" hidden="false"/>
    </xf>
    <xf numFmtId="164" fontId="7" fillId="0" borderId="39" xfId="0" applyFont="true" applyBorder="true" applyAlignment="true" applyProtection="false">
      <alignment horizontal="right" vertical="bottom" textRotation="0" wrapText="false" indent="0" shrinkToFit="false"/>
      <protection locked="true" hidden="false"/>
    </xf>
    <xf numFmtId="173" fontId="8" fillId="0" borderId="9" xfId="0" applyFont="true" applyBorder="true" applyAlignment="true" applyProtection="false">
      <alignment horizontal="center" vertical="bottom" textRotation="0" wrapText="false" indent="0" shrinkToFit="false"/>
      <protection locked="true" hidden="false"/>
    </xf>
    <xf numFmtId="164" fontId="8" fillId="0" borderId="39" xfId="0" applyFont="true" applyBorder="true" applyAlignment="true" applyProtection="false">
      <alignment horizontal="right" vertical="bottom" textRotation="0" wrapText="false" indent="0" shrinkToFit="false"/>
      <protection locked="true" hidden="false"/>
    </xf>
    <xf numFmtId="164" fontId="8" fillId="0" borderId="40" xfId="0" applyFont="true" applyBorder="true" applyAlignment="true" applyProtection="false">
      <alignment horizontal="right" vertical="bottom" textRotation="0" wrapText="false" indent="0" shrinkToFit="false"/>
      <protection locked="true" hidden="false"/>
    </xf>
    <xf numFmtId="166" fontId="7" fillId="0" borderId="1" xfId="0" applyFont="true" applyBorder="true" applyAlignment="true" applyProtection="false">
      <alignment horizontal="general" vertical="bottom" textRotation="0" wrapText="true" indent="0" shrinkToFit="false"/>
      <protection locked="true" hidden="false"/>
    </xf>
    <xf numFmtId="169" fontId="7" fillId="0" borderId="1" xfId="0" applyFont="true" applyBorder="true" applyAlignment="true" applyProtection="false">
      <alignment horizontal="general" vertical="bottom" textRotation="0" wrapText="true" indent="0" shrinkToFit="false"/>
      <protection locked="true" hidden="false"/>
    </xf>
    <xf numFmtId="174" fontId="7"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right" vertical="center" textRotation="0" wrapText="false" indent="0" shrinkToFit="false"/>
      <protection locked="true" hidden="false"/>
    </xf>
    <xf numFmtId="175" fontId="7" fillId="0" borderId="0" xfId="0" applyFont="true" applyBorder="fals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left" vertical="bottom" textRotation="0" wrapText="false" indent="0" shrinkToFit="false"/>
      <protection locked="true" hidden="false"/>
    </xf>
    <xf numFmtId="164" fontId="7" fillId="0" borderId="0" xfId="0" applyFont="true" applyBorder="false" applyAlignment="true" applyProtection="false">
      <alignment horizontal="left" vertical="center"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9" fontId="8" fillId="0" borderId="1"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6" fontId="7" fillId="0" borderId="2" xfId="0" applyFont="true" applyBorder="true" applyAlignment="true" applyProtection="false">
      <alignment horizontal="left" vertical="bottom" textRotation="0" wrapText="tru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general" vertical="center" textRotation="0" wrapText="true" indent="0" shrinkToFit="false"/>
      <protection locked="true" hidden="false"/>
    </xf>
    <xf numFmtId="168" fontId="7" fillId="0" borderId="0" xfId="0" applyFont="true" applyBorder="true" applyAlignment="true" applyProtection="false">
      <alignment horizontal="right" vertical="center" textRotation="0" wrapText="false" indent="0" shrinkToFit="false"/>
      <protection locked="true" hidden="false"/>
    </xf>
    <xf numFmtId="169" fontId="7" fillId="0" borderId="0" xfId="0" applyFont="true" applyBorder="true" applyAlignment="true" applyProtection="false">
      <alignment horizontal="center" vertical="center" textRotation="0" wrapText="false" indent="0" shrinkToFit="false"/>
      <protection locked="true" hidden="false"/>
    </xf>
    <xf numFmtId="168" fontId="7" fillId="0" borderId="0" xfId="0" applyFont="true" applyBorder="false" applyAlignment="true" applyProtection="false">
      <alignment horizontal="center" vertical="center" textRotation="0" wrapText="false" indent="0" shrinkToFit="false"/>
      <protection locked="true" hidden="false"/>
    </xf>
    <xf numFmtId="168" fontId="7" fillId="0" borderId="0" xfId="0" applyFont="true" applyBorder="false" applyAlignment="true" applyProtection="false">
      <alignment horizontal="general" vertical="center" textRotation="0" wrapText="false" indent="0" shrinkToFit="false"/>
      <protection locked="true" hidden="false"/>
    </xf>
    <xf numFmtId="170" fontId="8" fillId="0" borderId="0" xfId="0" applyFont="true" applyBorder="false" applyAlignment="true" applyProtection="false">
      <alignment horizontal="general" vertical="center"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right" vertical="center" textRotation="0" wrapText="false" indent="0" shrinkToFit="false"/>
      <protection locked="true" hidden="false"/>
    </xf>
    <xf numFmtId="176" fontId="7" fillId="0" borderId="0" xfId="0" applyFont="true" applyBorder="false" applyAlignment="true" applyProtection="false">
      <alignment horizontal="left" vertical="bottom" textRotation="0" wrapText="false" indent="0" shrinkToFit="false"/>
      <protection locked="true" hidden="false"/>
    </xf>
    <xf numFmtId="164" fontId="7" fillId="0" borderId="19" xfId="0" applyFont="true" applyBorder="true" applyAlignment="true" applyProtection="false">
      <alignment horizontal="center" vertical="center" textRotation="90" wrapText="true" indent="0" shrinkToFit="false"/>
      <protection locked="true" hidden="false"/>
    </xf>
    <xf numFmtId="164" fontId="7" fillId="0" borderId="19" xfId="0" applyFont="true" applyBorder="true" applyAlignment="true" applyProtection="false">
      <alignment horizontal="center" vertical="center" textRotation="0" wrapText="false" indent="0" shrinkToFit="false"/>
      <protection locked="true" hidden="false"/>
    </xf>
    <xf numFmtId="164" fontId="7" fillId="0" borderId="19" xfId="0" applyFont="true" applyBorder="true" applyAlignment="true" applyProtection="false">
      <alignment horizontal="center" vertical="center" textRotation="90" wrapText="false" indent="0" shrinkToFit="false"/>
      <protection locked="true" hidden="false"/>
    </xf>
    <xf numFmtId="164" fontId="7" fillId="0" borderId="20" xfId="0" applyFont="true" applyBorder="true" applyAlignment="true" applyProtection="false">
      <alignment horizontal="center" vertical="center" textRotation="90" wrapText="true" indent="0" shrinkToFit="false"/>
      <protection locked="true" hidden="false"/>
    </xf>
    <xf numFmtId="164" fontId="7" fillId="0" borderId="6" xfId="0" applyFont="true" applyBorder="true" applyAlignment="true" applyProtection="false">
      <alignment horizontal="center" vertical="center" textRotation="0" wrapText="false" indent="0" shrinkToFit="false"/>
      <protection locked="true" hidden="false"/>
    </xf>
    <xf numFmtId="164" fontId="7" fillId="0" borderId="41" xfId="0" applyFont="true" applyBorder="true" applyAlignment="true" applyProtection="false">
      <alignment horizontal="center" vertical="center" textRotation="90" wrapText="true" indent="0" shrinkToFit="false"/>
      <protection locked="true" hidden="false"/>
    </xf>
    <xf numFmtId="164" fontId="7" fillId="0" borderId="24" xfId="0" applyFont="true" applyBorder="true" applyAlignment="true" applyProtection="false">
      <alignment horizontal="center" vertical="center" textRotation="90" wrapText="true" indent="0" shrinkToFit="false"/>
      <protection locked="true" hidden="false"/>
    </xf>
    <xf numFmtId="164" fontId="8" fillId="0" borderId="42" xfId="0" applyFont="true" applyBorder="true" applyAlignment="true" applyProtection="false">
      <alignment horizontal="center" vertical="center" textRotation="90" wrapText="true" indent="0" shrinkToFit="false"/>
      <protection locked="true" hidden="false"/>
    </xf>
    <xf numFmtId="164" fontId="8" fillId="0" borderId="43" xfId="0" applyFont="true" applyBorder="true" applyAlignment="true" applyProtection="false">
      <alignment horizontal="center" vertical="center" textRotation="90" wrapText="true" indent="0" shrinkToFit="false"/>
      <protection locked="true" hidden="false"/>
    </xf>
    <xf numFmtId="164" fontId="7" fillId="0" borderId="21" xfId="0" applyFont="true" applyBorder="true" applyAlignment="true" applyProtection="false">
      <alignment horizontal="center" vertical="center" textRotation="90" wrapText="true" indent="0" shrinkToFit="false"/>
      <protection locked="true" hidden="false"/>
    </xf>
    <xf numFmtId="172" fontId="7" fillId="0" borderId="28" xfId="22" applyFont="true" applyBorder="true" applyAlignment="true" applyProtection="false">
      <alignment horizontal="center" vertical="center" textRotation="0" wrapText="true" indent="0" shrinkToFit="false"/>
      <protection locked="true" hidden="false"/>
    </xf>
    <xf numFmtId="177" fontId="7" fillId="0" borderId="44" xfId="32" applyFont="true" applyBorder="true" applyAlignment="true" applyProtection="false">
      <alignment horizontal="center" vertical="center" textRotation="0" wrapText="true" indent="0" shrinkToFit="false"/>
      <protection locked="true" hidden="false"/>
    </xf>
    <xf numFmtId="164" fontId="7" fillId="0" borderId="44" xfId="22" applyFont="true" applyBorder="true" applyAlignment="true" applyProtection="false">
      <alignment horizontal="left" vertical="center" textRotation="0" wrapText="true" indent="0" shrinkToFit="false"/>
      <protection locked="true" hidden="false"/>
    </xf>
    <xf numFmtId="164" fontId="7" fillId="0" borderId="44" xfId="22" applyFont="true" applyBorder="true" applyAlignment="true" applyProtection="false">
      <alignment horizontal="center" vertical="center" textRotation="0" wrapText="true" indent="0" shrinkToFit="false"/>
      <protection locked="true" hidden="false"/>
    </xf>
    <xf numFmtId="174" fontId="8" fillId="0" borderId="44" xfId="22" applyFont="true" applyBorder="true" applyAlignment="true" applyProtection="false">
      <alignment horizontal="center" vertical="center" textRotation="0" wrapText="true" indent="0" shrinkToFit="false"/>
      <protection locked="true" hidden="false"/>
    </xf>
    <xf numFmtId="168" fontId="7" fillId="2" borderId="28" xfId="0" applyFont="true" applyBorder="true" applyAlignment="true" applyProtection="false">
      <alignment horizontal="center" vertical="center" textRotation="0" wrapText="true" indent="0" shrinkToFit="false"/>
      <protection locked="true" hidden="false"/>
    </xf>
    <xf numFmtId="178" fontId="7" fillId="0" borderId="28" xfId="24" applyFont="true" applyBorder="true" applyAlignment="true" applyProtection="false">
      <alignment horizontal="center" vertical="center" textRotation="0" wrapText="true" indent="0" shrinkToFit="false"/>
      <protection locked="true" hidden="false"/>
    </xf>
    <xf numFmtId="179" fontId="7" fillId="0" borderId="28" xfId="20" applyFont="true" applyBorder="true" applyAlignment="true" applyProtection="true">
      <alignment horizontal="center" vertical="center" textRotation="0" wrapText="false" indent="0" shrinkToFit="false"/>
      <protection locked="true" hidden="false"/>
    </xf>
    <xf numFmtId="179" fontId="7" fillId="0" borderId="8" xfId="20" applyFont="true" applyBorder="true" applyAlignment="true" applyProtection="true">
      <alignment horizontal="center" vertical="center" textRotation="0" wrapText="false" indent="0" shrinkToFit="false"/>
      <protection locked="true" hidden="false"/>
    </xf>
    <xf numFmtId="177" fontId="7" fillId="0" borderId="28" xfId="32" applyFont="true" applyBorder="true" applyAlignment="true" applyProtection="false">
      <alignment horizontal="center" vertical="center" textRotation="0" wrapText="true" indent="0" shrinkToFit="false"/>
      <protection locked="true" hidden="false"/>
    </xf>
    <xf numFmtId="164" fontId="7" fillId="0" borderId="28" xfId="22" applyFont="true" applyBorder="true" applyAlignment="true" applyProtection="false">
      <alignment horizontal="left" vertical="center" textRotation="0" wrapText="true" indent="0" shrinkToFit="false"/>
      <protection locked="true" hidden="false"/>
    </xf>
    <xf numFmtId="174" fontId="7" fillId="0" borderId="28" xfId="32" applyFont="true" applyBorder="true" applyAlignment="true" applyProtection="false">
      <alignment horizontal="center" vertical="center" textRotation="0" wrapText="true" indent="0" shrinkToFit="false"/>
      <protection locked="true" hidden="false"/>
    </xf>
    <xf numFmtId="168" fontId="7" fillId="2" borderId="28" xfId="32" applyFont="true" applyBorder="true" applyAlignment="true" applyProtection="false">
      <alignment horizontal="center" vertical="center" textRotation="0" wrapText="true" indent="0" shrinkToFit="false"/>
      <protection locked="true" hidden="false"/>
    </xf>
    <xf numFmtId="164" fontId="7" fillId="2" borderId="28" xfId="0" applyFont="true" applyBorder="true" applyAlignment="true" applyProtection="false">
      <alignment horizontal="general" vertical="center" textRotation="0" wrapText="false" indent="0" shrinkToFit="false"/>
      <protection locked="true" hidden="false"/>
    </xf>
    <xf numFmtId="168" fontId="10" fillId="0" borderId="28" xfId="0" applyFont="true" applyBorder="true" applyAlignment="true" applyProtection="false">
      <alignment horizontal="center" vertical="center" textRotation="0" wrapText="true" indent="0" shrinkToFit="false"/>
      <protection locked="true" hidden="false"/>
    </xf>
    <xf numFmtId="164" fontId="10" fillId="0" borderId="28" xfId="0" applyFont="true" applyBorder="true" applyAlignment="true" applyProtection="false">
      <alignment horizontal="general" vertical="center" textRotation="0" wrapText="false" indent="0" shrinkToFit="false"/>
      <protection locked="true" hidden="false"/>
    </xf>
    <xf numFmtId="174" fontId="7" fillId="0" borderId="28" xfId="22" applyFont="true" applyBorder="true" applyAlignment="true" applyProtection="false">
      <alignment horizontal="center" vertical="center" textRotation="0" wrapText="true" indent="0" shrinkToFit="false"/>
      <protection locked="true" hidden="false"/>
    </xf>
    <xf numFmtId="174" fontId="7" fillId="0" borderId="28" xfId="0" applyFont="true" applyBorder="true" applyAlignment="true" applyProtection="false">
      <alignment horizontal="center" vertical="center" textRotation="0" wrapText="true" indent="0" shrinkToFit="false"/>
      <protection locked="true" hidden="false"/>
    </xf>
    <xf numFmtId="164" fontId="10" fillId="0" borderId="28" xfId="22" applyFont="true" applyBorder="true" applyAlignment="true" applyProtection="false">
      <alignment horizontal="left" vertical="center" textRotation="0" wrapText="true" indent="0" shrinkToFit="false"/>
      <protection locked="true" hidden="false"/>
    </xf>
    <xf numFmtId="164" fontId="10" fillId="0" borderId="28" xfId="22" applyFont="true" applyBorder="true" applyAlignment="true" applyProtection="false">
      <alignment horizontal="center" vertical="center" textRotation="0" wrapText="true" indent="0" shrinkToFit="false"/>
      <protection locked="true" hidden="false"/>
    </xf>
    <xf numFmtId="174" fontId="10" fillId="0" borderId="28" xfId="22" applyFont="true" applyBorder="true" applyAlignment="true" applyProtection="false">
      <alignment horizontal="center" vertical="center" textRotation="0" wrapText="true" indent="0" shrinkToFit="false"/>
      <protection locked="true" hidden="false"/>
    </xf>
    <xf numFmtId="168" fontId="7" fillId="0" borderId="28" xfId="0" applyFont="true" applyBorder="true" applyAlignment="true" applyProtection="false">
      <alignment horizontal="center" vertical="center" textRotation="0" wrapText="true" indent="0" shrinkToFit="false"/>
      <protection locked="true" hidden="false"/>
    </xf>
    <xf numFmtId="164" fontId="7" fillId="0" borderId="0" xfId="26" applyFont="true" applyBorder="false" applyAlignment="true" applyProtection="false">
      <alignment horizontal="left" vertical="center" textRotation="0" wrapText="true" indent="0" shrinkToFit="false"/>
      <protection locked="true" hidden="false"/>
    </xf>
    <xf numFmtId="174" fontId="7" fillId="0" borderId="28" xfId="26" applyFont="true" applyBorder="true" applyAlignment="true" applyProtection="false">
      <alignment horizontal="center" vertical="center" textRotation="0" wrapText="true" indent="0" shrinkToFit="false"/>
      <protection locked="true" hidden="false"/>
    </xf>
    <xf numFmtId="177" fontId="7" fillId="0" borderId="0" xfId="32" applyFont="true" applyBorder="false" applyAlignment="true" applyProtection="false">
      <alignment horizontal="center" vertical="center" textRotation="0" wrapText="true" indent="0" shrinkToFit="false"/>
      <protection locked="true" hidden="false"/>
    </xf>
    <xf numFmtId="164" fontId="8" fillId="0" borderId="24" xfId="22" applyFont="true" applyBorder="true" applyAlignment="true" applyProtection="false">
      <alignment horizontal="left" vertical="center" textRotation="0" wrapText="true" indent="0" shrinkToFit="false"/>
      <protection locked="true" hidden="false"/>
    </xf>
    <xf numFmtId="164" fontId="10" fillId="0" borderId="0" xfId="22" applyFont="true" applyBorder="false" applyAlignment="true" applyProtection="false">
      <alignment horizontal="center" vertical="center" textRotation="0" wrapText="true" indent="0" shrinkToFit="false"/>
      <protection locked="true" hidden="false"/>
    </xf>
    <xf numFmtId="174" fontId="7" fillId="0" borderId="0" xfId="26" applyFont="true" applyBorder="false" applyAlignment="true" applyProtection="false">
      <alignment horizontal="center" vertical="center" textRotation="0" wrapText="true" indent="0" shrinkToFit="false"/>
      <protection locked="true" hidden="false"/>
    </xf>
    <xf numFmtId="168" fontId="7" fillId="2" borderId="0" xfId="32" applyFont="true" applyBorder="false" applyAlignment="true" applyProtection="false">
      <alignment horizontal="center" vertical="center" textRotation="0" wrapText="true" indent="0" shrinkToFit="false"/>
      <protection locked="true" hidden="false"/>
    </xf>
    <xf numFmtId="177" fontId="7" fillId="0" borderId="28" xfId="31" applyFont="true" applyBorder="true" applyAlignment="true" applyProtection="false">
      <alignment horizontal="center" vertical="center" textRotation="0" wrapText="true" indent="0" shrinkToFit="false"/>
      <protection locked="true" hidden="false"/>
    </xf>
    <xf numFmtId="164" fontId="7" fillId="0" borderId="28" xfId="0" applyFont="true" applyBorder="true" applyAlignment="true" applyProtection="false">
      <alignment horizontal="left" vertical="center" textRotation="0" wrapText="true" indent="0" shrinkToFit="false"/>
      <protection locked="true" hidden="false"/>
    </xf>
    <xf numFmtId="164" fontId="7" fillId="0" borderId="28" xfId="0" applyFont="true" applyBorder="true" applyAlignment="true" applyProtection="false">
      <alignment horizontal="center" vertical="center" textRotation="0" wrapText="false" indent="0" shrinkToFit="false"/>
      <protection locked="true" hidden="false"/>
    </xf>
    <xf numFmtId="174" fontId="7" fillId="0" borderId="28" xfId="0" applyFont="true" applyBorder="true" applyAlignment="true" applyProtection="false">
      <alignment horizontal="center" vertical="center" textRotation="0" wrapText="false" indent="0" shrinkToFit="false"/>
      <protection locked="true" hidden="false"/>
    </xf>
    <xf numFmtId="164" fontId="7" fillId="0" borderId="28" xfId="0" applyFont="true" applyBorder="true" applyAlignment="true" applyProtection="false">
      <alignment horizontal="center" vertical="center" textRotation="0" wrapText="true" indent="0" shrinkToFit="false"/>
      <protection locked="true" hidden="false"/>
    </xf>
    <xf numFmtId="179" fontId="7" fillId="0" borderId="28" xfId="15" applyFont="true" applyBorder="true" applyAlignment="true" applyProtection="true">
      <alignment horizontal="center" vertical="center" textRotation="0" wrapText="false" indent="0" shrinkToFit="false"/>
      <protection locked="true" hidden="false"/>
    </xf>
    <xf numFmtId="179" fontId="7" fillId="0" borderId="28" xfId="15" applyFont="true" applyBorder="true" applyAlignment="true" applyProtection="true">
      <alignment horizontal="center" vertical="center" textRotation="0" wrapText="true" indent="0" shrinkToFit="false"/>
      <protection locked="true" hidden="false"/>
    </xf>
    <xf numFmtId="164" fontId="7" fillId="0" borderId="28" xfId="32" applyFont="true" applyBorder="true" applyAlignment="true" applyProtection="false">
      <alignment horizontal="center" vertical="center" textRotation="0" wrapText="true" indent="0" shrinkToFit="false"/>
      <protection locked="true" hidden="false"/>
    </xf>
    <xf numFmtId="164" fontId="7" fillId="0" borderId="8" xfId="32" applyFont="true" applyBorder="true" applyAlignment="true" applyProtection="false">
      <alignment horizontal="center" vertical="center" textRotation="0" wrapText="true" indent="0" shrinkToFit="false"/>
      <protection locked="true" hidden="false"/>
    </xf>
    <xf numFmtId="164" fontId="7" fillId="0" borderId="28" xfId="25" applyFont="true" applyBorder="true" applyAlignment="true" applyProtection="false">
      <alignment horizontal="general" vertical="bottom" textRotation="0" wrapText="true" indent="0" shrinkToFit="false"/>
      <protection locked="true" hidden="false"/>
    </xf>
    <xf numFmtId="164" fontId="7" fillId="0" borderId="28" xfId="25" applyFont="true" applyBorder="true" applyAlignment="true" applyProtection="false">
      <alignment horizontal="center" vertical="center" textRotation="0" wrapText="false" indent="0" shrinkToFit="false"/>
      <protection locked="true" hidden="false"/>
    </xf>
    <xf numFmtId="174" fontId="7" fillId="0" borderId="28" xfId="25" applyFont="true" applyBorder="true" applyAlignment="true" applyProtection="false">
      <alignment horizontal="center" vertical="center" textRotation="0" wrapText="false" indent="0" shrinkToFit="false"/>
      <protection locked="true" hidden="false"/>
    </xf>
    <xf numFmtId="168" fontId="7" fillId="0" borderId="28" xfId="31" applyFont="true" applyBorder="true" applyAlignment="true" applyProtection="false">
      <alignment horizontal="center" vertical="center" textRotation="0" wrapText="true" indent="0" shrinkToFit="false"/>
      <protection locked="true" hidden="false"/>
    </xf>
    <xf numFmtId="168" fontId="11" fillId="0" borderId="28" xfId="0" applyFont="true" applyBorder="true" applyAlignment="true" applyProtection="false">
      <alignment horizontal="center" vertical="center" textRotation="0" wrapText="true" indent="0" shrinkToFit="false"/>
      <protection locked="true" hidden="false"/>
    </xf>
    <xf numFmtId="175" fontId="7" fillId="0" borderId="28" xfId="0" applyFont="true" applyBorder="true" applyAlignment="true" applyProtection="false">
      <alignment horizontal="center" vertical="center" textRotation="0" wrapText="true" indent="0" shrinkToFit="false"/>
      <protection locked="true" hidden="false"/>
    </xf>
    <xf numFmtId="168" fontId="7" fillId="0" borderId="28" xfId="29" applyFont="true" applyBorder="true" applyAlignment="true" applyProtection="false">
      <alignment horizontal="center" vertical="center" textRotation="0" wrapText="true" indent="0" shrinkToFit="false"/>
      <protection locked="true" hidden="false"/>
    </xf>
    <xf numFmtId="177" fontId="7" fillId="0" borderId="28" xfId="0" applyFont="true" applyBorder="true" applyAlignment="true" applyProtection="false">
      <alignment horizontal="center" vertical="center" textRotation="0" wrapText="true" indent="0" shrinkToFit="false"/>
      <protection locked="true" hidden="false"/>
    </xf>
    <xf numFmtId="164" fontId="8" fillId="0" borderId="28" xfId="0" applyFont="true" applyBorder="true" applyAlignment="true" applyProtection="false">
      <alignment horizontal="left" vertical="center" textRotation="0" wrapText="true" indent="0" shrinkToFit="false"/>
      <protection locked="true" hidden="false"/>
    </xf>
    <xf numFmtId="164" fontId="7" fillId="0" borderId="8" xfId="0" applyFont="true" applyBorder="true" applyAlignment="true" applyProtection="false">
      <alignment horizontal="center" vertical="center" textRotation="0" wrapText="false" indent="0" shrinkToFit="false"/>
      <protection locked="true" hidden="false"/>
    </xf>
    <xf numFmtId="180" fontId="7" fillId="0" borderId="28" xfId="0" applyFont="true" applyBorder="true" applyAlignment="true" applyProtection="false">
      <alignment horizontal="center" vertical="center" textRotation="0" wrapText="true" indent="0" shrinkToFit="false"/>
      <protection locked="true" hidden="false"/>
    </xf>
    <xf numFmtId="168" fontId="7" fillId="0" borderId="28" xfId="32" applyFont="true" applyBorder="true" applyAlignment="true" applyProtection="false">
      <alignment horizontal="center" vertical="center" textRotation="0" wrapText="true" indent="0" shrinkToFit="false"/>
      <protection locked="true" hidden="false"/>
    </xf>
    <xf numFmtId="172" fontId="8" fillId="0" borderId="28" xfId="22" applyFont="true" applyBorder="true" applyAlignment="true" applyProtection="false">
      <alignment horizontal="center" vertical="center" textRotation="0" wrapText="true" indent="0" shrinkToFit="false"/>
      <protection locked="true" hidden="false"/>
    </xf>
    <xf numFmtId="177" fontId="8" fillId="0" borderId="28" xfId="0" applyFont="true" applyBorder="true" applyAlignment="true" applyProtection="false">
      <alignment horizontal="center" vertical="center" textRotation="0" wrapText="true" indent="0" shrinkToFit="false"/>
      <protection locked="true" hidden="false"/>
    </xf>
    <xf numFmtId="164" fontId="8" fillId="0" borderId="28" xfId="0" applyFont="true" applyBorder="true" applyAlignment="true" applyProtection="false">
      <alignment horizontal="center" vertical="center" textRotation="0" wrapText="true" indent="0" shrinkToFit="false"/>
      <protection locked="true" hidden="false"/>
    </xf>
    <xf numFmtId="168" fontId="8" fillId="0" borderId="28" xfId="0" applyFont="true" applyBorder="true" applyAlignment="true" applyProtection="false">
      <alignment horizontal="center" vertical="center" textRotation="0" wrapText="true" indent="0" shrinkToFit="false"/>
      <protection locked="true" hidden="false"/>
    </xf>
    <xf numFmtId="164" fontId="7" fillId="0" borderId="44" xfId="0" applyFont="true" applyBorder="true" applyAlignment="true" applyProtection="false">
      <alignment horizontal="center" vertical="center" textRotation="0" wrapText="true" indent="0" shrinkToFit="false"/>
      <protection locked="true" hidden="false"/>
    </xf>
    <xf numFmtId="164" fontId="7" fillId="0" borderId="44" xfId="0" applyFont="true" applyBorder="true" applyAlignment="true" applyProtection="false">
      <alignment horizontal="left" vertical="center" textRotation="0" wrapText="true" indent="0" shrinkToFit="false"/>
      <protection locked="true" hidden="false"/>
    </xf>
    <xf numFmtId="164" fontId="7" fillId="0" borderId="45" xfId="0" applyFont="true" applyBorder="true" applyAlignment="true" applyProtection="false">
      <alignment horizontal="center" vertical="center" textRotation="0" wrapText="true" indent="0" shrinkToFit="false"/>
      <protection locked="true" hidden="false"/>
    </xf>
    <xf numFmtId="168" fontId="7" fillId="0" borderId="44" xfId="0" applyFont="true" applyBorder="true" applyAlignment="true" applyProtection="false">
      <alignment horizontal="center" vertical="center" textRotation="0" wrapText="true" indent="0" shrinkToFit="false"/>
      <protection locked="true" hidden="false"/>
    </xf>
    <xf numFmtId="177" fontId="7" fillId="0" borderId="44" xfId="31" applyFont="true" applyBorder="true" applyAlignment="true" applyProtection="false">
      <alignment horizontal="center" vertical="center" textRotation="0" wrapText="true" indent="0" shrinkToFit="false"/>
      <protection locked="true" hidden="false"/>
    </xf>
    <xf numFmtId="164" fontId="10" fillId="0" borderId="28" xfId="33" applyFont="true" applyBorder="true" applyAlignment="true" applyProtection="false">
      <alignment horizontal="general" vertical="center" textRotation="0" wrapText="true" indent="0" shrinkToFit="false"/>
      <protection locked="true" hidden="false"/>
    </xf>
    <xf numFmtId="164" fontId="10" fillId="0" borderId="28" xfId="33" applyFont="true" applyBorder="true" applyAlignment="true" applyProtection="false">
      <alignment horizontal="center" vertical="center" textRotation="0" wrapText="true" indent="0" shrinkToFit="false"/>
      <protection locked="true" hidden="false"/>
    </xf>
    <xf numFmtId="168" fontId="7" fillId="0" borderId="28" xfId="33" applyFont="true" applyBorder="true" applyAlignment="true" applyProtection="false">
      <alignment horizontal="center" vertical="center" textRotation="0" wrapText="true" indent="0" shrinkToFit="false"/>
      <protection locked="true" hidden="false"/>
    </xf>
    <xf numFmtId="164" fontId="10" fillId="2" borderId="28" xfId="33" applyFont="true" applyBorder="true" applyAlignment="true" applyProtection="false">
      <alignment horizontal="center" vertical="center" textRotation="0" wrapText="true" indent="0" shrinkToFit="false"/>
      <protection locked="true" hidden="false"/>
    </xf>
    <xf numFmtId="168" fontId="7" fillId="2" borderId="28" xfId="33" applyFont="true" applyBorder="true" applyAlignment="true" applyProtection="false">
      <alignment horizontal="center" vertical="center" textRotation="0" wrapText="true" indent="0" shrinkToFit="false"/>
      <protection locked="true" hidden="false"/>
    </xf>
    <xf numFmtId="164" fontId="10" fillId="0" borderId="24" xfId="33" applyFont="true" applyBorder="true" applyAlignment="true" applyProtection="false">
      <alignment horizontal="general" vertical="center" textRotation="0" wrapText="true" indent="0" shrinkToFit="false"/>
      <protection locked="true" hidden="false"/>
    </xf>
    <xf numFmtId="164" fontId="10" fillId="0" borderId="24" xfId="33" applyFont="true" applyBorder="true" applyAlignment="true" applyProtection="false">
      <alignment horizontal="center" vertical="center" textRotation="0" wrapText="true" indent="0" shrinkToFit="false"/>
      <protection locked="true" hidden="false"/>
    </xf>
    <xf numFmtId="168" fontId="7" fillId="0" borderId="24" xfId="0" applyFont="true" applyBorder="true" applyAlignment="true" applyProtection="false">
      <alignment horizontal="center" vertical="center" textRotation="0" wrapText="true" indent="0" shrinkToFit="false"/>
      <protection locked="true" hidden="false"/>
    </xf>
    <xf numFmtId="164" fontId="7" fillId="0" borderId="8" xfId="0" applyFont="true" applyBorder="true" applyAlignment="true" applyProtection="false">
      <alignment horizontal="center" vertical="center" textRotation="0" wrapText="true" indent="0" shrinkToFit="false"/>
      <protection locked="true" hidden="false"/>
    </xf>
    <xf numFmtId="174" fontId="7" fillId="3" borderId="28" xfId="0" applyFont="true" applyBorder="true" applyAlignment="true" applyProtection="false">
      <alignment horizontal="center" vertical="center" textRotation="0" wrapText="true" indent="0" shrinkToFit="false"/>
      <protection locked="true" hidden="false"/>
    </xf>
    <xf numFmtId="164" fontId="10" fillId="0" borderId="28" xfId="0" applyFont="true" applyBorder="true" applyAlignment="true" applyProtection="false">
      <alignment horizontal="left" vertical="center" textRotation="0" wrapText="true" indent="0" shrinkToFit="false"/>
      <protection locked="true" hidden="false"/>
    </xf>
    <xf numFmtId="164" fontId="10" fillId="0" borderId="28" xfId="0" applyFont="true" applyBorder="true" applyAlignment="true" applyProtection="false">
      <alignment horizontal="center" vertical="center" textRotation="0" wrapText="true" indent="0" shrinkToFit="false"/>
      <protection locked="true" hidden="false"/>
    </xf>
    <xf numFmtId="164" fontId="7" fillId="0" borderId="46" xfId="0" applyFont="true" applyBorder="true" applyAlignment="true" applyProtection="false">
      <alignment horizontal="left" vertical="center" textRotation="0" wrapText="true" indent="0" shrinkToFit="false"/>
      <protection locked="true" hidden="false"/>
    </xf>
    <xf numFmtId="168" fontId="7" fillId="3" borderId="28" xfId="0" applyFont="true" applyBorder="true" applyAlignment="true" applyProtection="false">
      <alignment horizontal="center" vertical="center" textRotation="0" wrapText="true" indent="0" shrinkToFit="false"/>
      <protection locked="true" hidden="false"/>
    </xf>
    <xf numFmtId="168" fontId="7" fillId="2" borderId="28" xfId="31" applyFont="true" applyBorder="true" applyAlignment="true" applyProtection="false">
      <alignment horizontal="center" vertical="center" textRotation="0" wrapText="true" indent="0" shrinkToFit="false"/>
      <protection locked="true" hidden="false"/>
    </xf>
    <xf numFmtId="164" fontId="7" fillId="0" borderId="28" xfId="32" applyFont="true" applyBorder="true" applyAlignment="true" applyProtection="false">
      <alignment horizontal="left" vertical="center" textRotation="0" wrapText="true" indent="0" shrinkToFit="false"/>
      <protection locked="true" hidden="false"/>
    </xf>
    <xf numFmtId="175" fontId="7" fillId="0" borderId="28" xfId="22" applyFont="true" applyBorder="true" applyAlignment="true" applyProtection="false">
      <alignment horizontal="center" vertical="center" textRotation="0" wrapText="true" indent="0" shrinkToFit="false"/>
      <protection locked="true" hidden="false"/>
    </xf>
    <xf numFmtId="179" fontId="7" fillId="2" borderId="28" xfId="31" applyFont="true" applyBorder="true" applyAlignment="true" applyProtection="false">
      <alignment horizontal="center" vertical="center" textRotation="0" wrapText="true" indent="0" shrinkToFit="false"/>
      <protection locked="true" hidden="false"/>
    </xf>
    <xf numFmtId="164" fontId="7" fillId="2" borderId="28" xfId="31" applyFont="true" applyBorder="true" applyAlignment="true" applyProtection="false">
      <alignment horizontal="center" vertical="center" textRotation="0" wrapText="true" indent="0" shrinkToFit="false"/>
      <protection locked="true" hidden="false"/>
    </xf>
    <xf numFmtId="168" fontId="7" fillId="0" borderId="28" xfId="22" applyFont="true" applyBorder="true" applyAlignment="true" applyProtection="false">
      <alignment horizontal="center" vertical="center" textRotation="0" wrapText="true" indent="0" shrinkToFit="false"/>
      <protection locked="true" hidden="false"/>
    </xf>
    <xf numFmtId="164" fontId="8" fillId="0" borderId="32" xfId="35" applyFont="true" applyBorder="true" applyAlignment="true" applyProtection="false">
      <alignment horizontal="right" vertical="bottom" textRotation="0" wrapText="true" indent="0" shrinkToFit="false"/>
      <protection locked="true" hidden="false"/>
    </xf>
    <xf numFmtId="169" fontId="8" fillId="0" borderId="33" xfId="35" applyFont="true" applyBorder="true" applyAlignment="true" applyProtection="false">
      <alignment horizontal="center" vertical="center" textRotation="0" wrapText="false" indent="0" shrinkToFit="false"/>
      <protection locked="true" hidden="false"/>
    </xf>
    <xf numFmtId="164" fontId="7" fillId="0" borderId="28" xfId="0" applyFont="true" applyBorder="true" applyAlignment="false" applyProtection="false">
      <alignment horizontal="general" vertical="bottom" textRotation="0" wrapText="false" indent="0" shrinkToFit="false"/>
      <protection locked="true" hidden="false"/>
    </xf>
    <xf numFmtId="172" fontId="7" fillId="0" borderId="0" xfId="0" applyFont="true" applyBorder="true" applyAlignment="true" applyProtection="false">
      <alignment horizontal="center" vertical="center" textRotation="0" wrapText="true" indent="0" shrinkToFit="false"/>
      <protection locked="true" hidden="false"/>
    </xf>
    <xf numFmtId="164" fontId="8" fillId="0" borderId="47" xfId="0" applyFont="true" applyBorder="true" applyAlignment="true" applyProtection="false">
      <alignment horizontal="center" vertical="center" textRotation="90" wrapText="true" indent="0" shrinkToFit="false"/>
      <protection locked="true" hidden="false"/>
    </xf>
    <xf numFmtId="169" fontId="7" fillId="0" borderId="25" xfId="0" applyFont="true" applyBorder="true" applyAlignment="true" applyProtection="false">
      <alignment horizontal="left" vertical="center" textRotation="0" wrapText="true" indent="0" shrinkToFit="false"/>
      <protection locked="true" hidden="false"/>
    </xf>
    <xf numFmtId="169" fontId="7" fillId="0" borderId="28" xfId="0" applyFont="true" applyBorder="true" applyAlignment="true" applyProtection="false">
      <alignment horizontal="left" vertical="center" textRotation="0" wrapText="true" indent="0" shrinkToFit="false"/>
      <protection locked="true" hidden="false"/>
    </xf>
    <xf numFmtId="169" fontId="8" fillId="0" borderId="48" xfId="35" applyFont="true" applyBorder="true" applyAlignment="true" applyProtection="false">
      <alignment horizontal="center" vertical="center" textRotation="0" wrapText="false" indent="0" shrinkToFit="false"/>
      <protection locked="true" hidden="false"/>
    </xf>
    <xf numFmtId="169" fontId="8" fillId="0" borderId="49" xfId="35" applyFont="true" applyBorder="true" applyAlignment="true" applyProtection="false">
      <alignment horizontal="center" vertical="center" textRotation="0" wrapText="false" indent="0" shrinkToFit="false"/>
      <protection locked="true" hidden="false"/>
    </xf>
    <xf numFmtId="164" fontId="7" fillId="0" borderId="27" xfId="0" applyFont="true" applyBorder="true" applyAlignment="true" applyProtection="false">
      <alignment horizontal="center" vertical="center" textRotation="0" wrapText="false" indent="0" shrinkToFit="false"/>
      <protection locked="true" hidden="false"/>
    </xf>
    <xf numFmtId="164" fontId="7" fillId="0" borderId="23" xfId="0" applyFont="true" applyBorder="true" applyAlignment="true" applyProtection="false">
      <alignment horizontal="center" vertical="center" textRotation="90" wrapText="true" indent="0" shrinkToFit="false"/>
      <protection locked="true" hidden="false"/>
    </xf>
    <xf numFmtId="169" fontId="7" fillId="0" borderId="22" xfId="0" applyFont="true" applyBorder="true" applyAlignment="true" applyProtection="false">
      <alignment horizontal="center" vertical="center" textRotation="0" wrapText="true" indent="0" shrinkToFit="false"/>
      <protection locked="true" hidden="false"/>
    </xf>
    <xf numFmtId="169" fontId="7" fillId="0" borderId="36" xfId="0" applyFont="true" applyBorder="true" applyAlignment="true" applyProtection="false">
      <alignment horizontal="center" vertical="center" textRotation="0" wrapText="true" indent="0" shrinkToFit="false"/>
      <protection locked="true" hidden="false"/>
    </xf>
    <xf numFmtId="169" fontId="8" fillId="0" borderId="13" xfId="35" applyFont="true" applyBorder="true" applyAlignment="true" applyProtection="false">
      <alignment horizontal="center" vertical="center" textRotation="0" wrapText="false" indent="0" shrinkToFit="false"/>
      <protection locked="true" hidden="false"/>
    </xf>
    <xf numFmtId="169" fontId="8" fillId="0" borderId="50" xfId="35" applyFont="true" applyBorder="true" applyAlignment="true" applyProtection="false">
      <alignment horizontal="center" vertical="center" textRotation="0" wrapText="false" indent="0" shrinkToFit="false"/>
      <protection locked="true" hidden="false"/>
    </xf>
    <xf numFmtId="169" fontId="8" fillId="0" borderId="16" xfId="35" applyFont="true" applyBorder="true" applyAlignment="true" applyProtection="false">
      <alignment horizontal="center" vertical="center" textRotation="0" wrapText="false" indent="0" shrinkToFit="false"/>
      <protection locked="true" hidden="false"/>
    </xf>
    <xf numFmtId="172" fontId="7" fillId="0" borderId="28" xfId="0" applyFont="true" applyBorder="true" applyAlignment="true" applyProtection="false">
      <alignment horizontal="center" vertical="center" textRotation="0" wrapText="true" indent="0" shrinkToFit="false"/>
      <protection locked="true" hidden="false"/>
    </xf>
    <xf numFmtId="164" fontId="7" fillId="0" borderId="28" xfId="0" applyFont="true" applyBorder="true" applyAlignment="true" applyProtection="false">
      <alignment horizontal="left" vertical="center" textRotation="0" wrapText="false" indent="0" shrinkToFit="false"/>
      <protection locked="true" hidden="false"/>
    </xf>
    <xf numFmtId="169" fontId="7" fillId="0" borderId="9" xfId="0" applyFont="true" applyBorder="true" applyAlignment="true" applyProtection="false">
      <alignment horizontal="center" vertical="center" textRotation="0" wrapText="true" indent="0" shrinkToFit="false"/>
      <protection locked="true" hidden="false"/>
    </xf>
    <xf numFmtId="164" fontId="7" fillId="0" borderId="28" xfId="0" applyFont="true" applyBorder="true" applyAlignment="true" applyProtection="false">
      <alignment horizontal="general" vertical="center" textRotation="0" wrapText="true" indent="0" shrinkToFit="false"/>
      <protection locked="true" hidden="false"/>
    </xf>
    <xf numFmtId="164" fontId="7" fillId="0" borderId="28" xfId="26" applyFont="true" applyBorder="true" applyAlignment="true" applyProtection="false">
      <alignment horizontal="left" vertical="center" textRotation="0" wrapText="true" indent="0" shrinkToFit="false"/>
      <protection locked="true" hidden="false"/>
    </xf>
    <xf numFmtId="164" fontId="8" fillId="0" borderId="28" xfId="22" applyFont="true" applyBorder="true" applyAlignment="true" applyProtection="false">
      <alignment horizontal="left" vertical="center" textRotation="0" wrapText="true" indent="0" shrinkToFit="false"/>
      <protection locked="true" hidden="false"/>
    </xf>
    <xf numFmtId="164" fontId="7" fillId="0" borderId="28" xfId="22" applyFont="true" applyBorder="true" applyAlignment="true" applyProtection="false">
      <alignment horizontal="center" vertical="center" textRotation="0" wrapText="false" indent="0" shrinkToFit="false"/>
      <protection locked="true" hidden="false"/>
    </xf>
    <xf numFmtId="174" fontId="7" fillId="0" borderId="28" xfId="22" applyFont="true" applyBorder="true" applyAlignment="true" applyProtection="false">
      <alignment horizontal="center" vertical="center" textRotation="0" wrapText="false" indent="0" shrinkToFit="false"/>
      <protection locked="true" hidden="false"/>
    </xf>
    <xf numFmtId="175" fontId="7" fillId="0" borderId="44" xfId="0" applyFont="true" applyBorder="true" applyAlignment="true" applyProtection="false">
      <alignment horizontal="center" vertical="center" textRotation="0" wrapText="true" indent="0" shrinkToFit="false"/>
      <protection locked="true" hidden="false"/>
    </xf>
    <xf numFmtId="177" fontId="7" fillId="0" borderId="24" xfId="32" applyFont="true" applyBorder="true" applyAlignment="true" applyProtection="false">
      <alignment horizontal="center" vertical="center" textRotation="0" wrapText="true" indent="0" shrinkToFit="false"/>
      <protection locked="true" hidden="false"/>
    </xf>
    <xf numFmtId="164" fontId="8" fillId="0" borderId="8" xfId="0" applyFont="true" applyBorder="true" applyAlignment="true" applyProtection="false">
      <alignment horizontal="general" vertical="center" textRotation="0" wrapText="true" indent="0" shrinkToFit="false"/>
      <protection locked="true" hidden="false"/>
    </xf>
    <xf numFmtId="164" fontId="8" fillId="0" borderId="51" xfId="0" applyFont="true" applyBorder="true" applyAlignment="true" applyProtection="false">
      <alignment horizontal="general" vertical="center" textRotation="0" wrapText="true" indent="0" shrinkToFit="false"/>
      <protection locked="true" hidden="false"/>
    </xf>
    <xf numFmtId="164" fontId="8" fillId="0" borderId="36" xfId="0" applyFont="true" applyBorder="true" applyAlignment="true" applyProtection="false">
      <alignment horizontal="general" vertical="center" textRotation="0" wrapText="true" indent="0" shrinkToFit="false"/>
      <protection locked="true" hidden="false"/>
    </xf>
    <xf numFmtId="164" fontId="7" fillId="0" borderId="28" xfId="32" applyFont="true" applyBorder="true" applyAlignment="true" applyProtection="false">
      <alignment horizontal="general" vertical="center" textRotation="0" wrapText="true" indent="0" shrinkToFit="false"/>
      <protection locked="true" hidden="false"/>
    </xf>
    <xf numFmtId="164" fontId="7" fillId="0" borderId="44" xfId="30" applyFont="true" applyBorder="true" applyAlignment="true" applyProtection="false">
      <alignment horizontal="general" vertical="center" textRotation="0" wrapText="true" indent="0" shrinkToFit="false"/>
      <protection locked="true" hidden="false"/>
    </xf>
    <xf numFmtId="168" fontId="7" fillId="0" borderId="28" xfId="30" applyFont="true" applyBorder="true" applyAlignment="true" applyProtection="false">
      <alignment horizontal="center" vertical="center" textRotation="0" wrapText="true" indent="0" shrinkToFit="false"/>
      <protection locked="true" hidden="false"/>
    </xf>
    <xf numFmtId="174" fontId="7" fillId="0" borderId="44" xfId="30" applyFont="true" applyBorder="true" applyAlignment="true" applyProtection="false">
      <alignment horizontal="center" vertical="center" textRotation="0" wrapText="true" indent="0" shrinkToFit="false"/>
      <protection locked="true" hidden="false"/>
    </xf>
    <xf numFmtId="168" fontId="7" fillId="0" borderId="24" xfId="30" applyFont="true" applyBorder="true" applyAlignment="true" applyProtection="false">
      <alignment horizontal="center" vertical="center" textRotation="0" wrapText="true" indent="0" shrinkToFit="false"/>
      <protection locked="true" hidden="false"/>
    </xf>
    <xf numFmtId="168" fontId="7" fillId="2" borderId="24" xfId="32" applyFont="true" applyBorder="true" applyAlignment="true" applyProtection="false">
      <alignment horizontal="center" vertical="center" textRotation="0" wrapText="true" indent="0" shrinkToFit="false"/>
      <protection locked="true" hidden="false"/>
    </xf>
    <xf numFmtId="164" fontId="7" fillId="0" borderId="24" xfId="30" applyFont="true" applyBorder="true" applyAlignment="true" applyProtection="false">
      <alignment horizontal="general" vertical="center" textRotation="0" wrapText="true" indent="0" shrinkToFit="false"/>
      <protection locked="true" hidden="false"/>
    </xf>
    <xf numFmtId="174" fontId="7" fillId="0" borderId="24" xfId="30" applyFont="true" applyBorder="true" applyAlignment="true" applyProtection="false">
      <alignment horizontal="center" vertical="center" textRotation="0" wrapText="true" indent="0" shrinkToFit="false"/>
      <protection locked="true" hidden="false"/>
    </xf>
    <xf numFmtId="164" fontId="7" fillId="0" borderId="28" xfId="30" applyFont="true" applyBorder="true" applyAlignment="true" applyProtection="false">
      <alignment horizontal="general" vertical="center" textRotation="0" wrapText="true" indent="0" shrinkToFit="false"/>
      <protection locked="true" hidden="false"/>
    </xf>
    <xf numFmtId="165" fontId="7" fillId="0" borderId="44" xfId="30" applyFont="true" applyBorder="true" applyAlignment="true" applyProtection="false">
      <alignment horizontal="center" vertical="center" textRotation="0" wrapText="true" indent="0" shrinkToFit="false"/>
      <protection locked="true" hidden="false"/>
    </xf>
    <xf numFmtId="168" fontId="7" fillId="0" borderId="44" xfId="30" applyFont="true" applyBorder="true" applyAlignment="true" applyProtection="false">
      <alignment horizontal="center" vertical="center" textRotation="0" wrapText="true" indent="0" shrinkToFit="false"/>
      <protection locked="true" hidden="false"/>
    </xf>
    <xf numFmtId="165" fontId="7" fillId="0" borderId="28" xfId="31" applyFont="true" applyBorder="true" applyAlignment="true" applyProtection="false">
      <alignment horizontal="center" vertical="center" textRotation="0" wrapText="false" indent="0" shrinkToFit="false"/>
      <protection locked="true" hidden="false"/>
    </xf>
    <xf numFmtId="164" fontId="7" fillId="0" borderId="8" xfId="26" applyFont="true" applyBorder="true" applyAlignment="true" applyProtection="false">
      <alignment horizontal="right" vertical="center" textRotation="0" wrapText="true" indent="0" shrinkToFit="false"/>
      <protection locked="true" hidden="false"/>
    </xf>
    <xf numFmtId="168" fontId="7" fillId="0" borderId="28" xfId="30" applyFont="true" applyBorder="true" applyAlignment="true" applyProtection="false">
      <alignment horizontal="center" vertical="center" textRotation="0" wrapText="false" indent="0" shrinkToFit="false"/>
      <protection locked="true" hidden="false"/>
    </xf>
    <xf numFmtId="168" fontId="7" fillId="0" borderId="44" xfId="32" applyFont="true" applyBorder="true" applyAlignment="true" applyProtection="false">
      <alignment horizontal="center" vertical="center" textRotation="0" wrapText="true" indent="0" shrinkToFit="false"/>
      <protection locked="true" hidden="false"/>
    </xf>
    <xf numFmtId="168" fontId="7" fillId="0" borderId="45" xfId="30" applyFont="true" applyBorder="true" applyAlignment="true" applyProtection="false">
      <alignment horizontal="left" vertical="center" textRotation="0" wrapText="true" indent="0" shrinkToFit="false"/>
      <protection locked="true" hidden="false"/>
    </xf>
    <xf numFmtId="164" fontId="7" fillId="0" borderId="44" xfId="32" applyFont="true" applyBorder="true" applyAlignment="true" applyProtection="false">
      <alignment horizontal="center" vertical="center" textRotation="0" wrapText="true" indent="0" shrinkToFit="false"/>
      <protection locked="true" hidden="false"/>
    </xf>
    <xf numFmtId="168" fontId="7" fillId="0" borderId="28" xfId="38" applyFont="true" applyBorder="true" applyAlignment="true" applyProtection="true">
      <alignment horizontal="center" vertical="center" textRotation="0" wrapText="true" indent="0" shrinkToFit="false"/>
      <protection locked="true" hidden="false"/>
    </xf>
    <xf numFmtId="168" fontId="7" fillId="0" borderId="28" xfId="32" applyFont="true" applyBorder="true" applyAlignment="true" applyProtection="false">
      <alignment horizontal="left" vertical="center" textRotation="0" wrapText="true" indent="0" shrinkToFit="false"/>
      <protection locked="true" hidden="false"/>
    </xf>
    <xf numFmtId="164" fontId="7" fillId="0" borderId="24" xfId="32" applyFont="true" applyBorder="true" applyAlignment="true" applyProtection="false">
      <alignment horizontal="left" vertical="center" textRotation="0" wrapText="true" indent="0" shrinkToFit="false"/>
      <protection locked="true" hidden="false"/>
    </xf>
    <xf numFmtId="164" fontId="7" fillId="0" borderId="24" xfId="32" applyFont="true" applyBorder="true" applyAlignment="true" applyProtection="false">
      <alignment horizontal="center" vertical="center" textRotation="0" wrapText="true" indent="0" shrinkToFit="false"/>
      <protection locked="true" hidden="false"/>
    </xf>
    <xf numFmtId="168" fontId="7" fillId="0" borderId="44" xfId="38" applyFont="true" applyBorder="true" applyAlignment="true" applyProtection="true">
      <alignment horizontal="center" vertical="center" textRotation="0" wrapText="true" indent="0" shrinkToFit="false"/>
      <protection locked="true" hidden="false"/>
    </xf>
    <xf numFmtId="168" fontId="7" fillId="0" borderId="24" xfId="38" applyFont="true" applyBorder="true" applyAlignment="true" applyProtection="true">
      <alignment horizontal="center" vertical="center" textRotation="0" wrapText="true" indent="0" shrinkToFit="false"/>
      <protection locked="true" hidden="false"/>
    </xf>
    <xf numFmtId="164" fontId="7" fillId="0" borderId="28" xfId="26" applyFont="true" applyBorder="true" applyAlignment="true" applyProtection="false">
      <alignment horizontal="general" vertical="center" textRotation="0" wrapText="true" indent="0" shrinkToFit="false"/>
      <protection locked="true" hidden="false"/>
    </xf>
    <xf numFmtId="168" fontId="7" fillId="0" borderId="44" xfId="30" applyFont="true" applyBorder="true" applyAlignment="true" applyProtection="false">
      <alignment horizontal="center" vertical="center" textRotation="0" wrapText="false" indent="0" shrinkToFit="false"/>
      <protection locked="true" hidden="false"/>
    </xf>
    <xf numFmtId="168" fontId="7" fillId="0" borderId="44" xfId="33" applyFont="true" applyBorder="true" applyAlignment="true" applyProtection="false">
      <alignment horizontal="center" vertical="center" textRotation="0" wrapText="true" indent="0" shrinkToFit="false"/>
      <protection locked="true" hidden="false"/>
    </xf>
    <xf numFmtId="177" fontId="7" fillId="0" borderId="8" xfId="32" applyFont="true" applyBorder="true" applyAlignment="true" applyProtection="false">
      <alignment horizontal="center" vertical="center" textRotation="0" wrapText="true" indent="0" shrinkToFit="false"/>
      <protection locked="true" hidden="false"/>
    </xf>
    <xf numFmtId="168" fontId="7" fillId="0" borderId="28" xfId="30" applyFont="true" applyBorder="true" applyAlignment="true" applyProtection="false">
      <alignment horizontal="left" vertical="center" textRotation="0" wrapText="true" indent="0" shrinkToFit="false"/>
      <protection locked="true" hidden="false"/>
    </xf>
    <xf numFmtId="164" fontId="7" fillId="0" borderId="28" xfId="30" applyFont="true" applyBorder="true" applyAlignment="true" applyProtection="false">
      <alignment horizontal="center" vertical="center" textRotation="0" wrapText="true" indent="0" shrinkToFit="false"/>
      <protection locked="true" hidden="false"/>
    </xf>
    <xf numFmtId="164" fontId="7" fillId="0" borderId="8" xfId="30" applyFont="true" applyBorder="true" applyAlignment="true" applyProtection="false">
      <alignment horizontal="center" vertical="center" textRotation="0" wrapText="true" indent="0" shrinkToFit="false"/>
      <protection locked="true" hidden="false"/>
    </xf>
    <xf numFmtId="164" fontId="7" fillId="0" borderId="28" xfId="26" applyFont="true" applyBorder="true" applyAlignment="true" applyProtection="false">
      <alignment horizontal="center" vertical="center" textRotation="0" wrapText="true" indent="0" shrinkToFit="false"/>
      <protection locked="true" hidden="false"/>
    </xf>
    <xf numFmtId="168" fontId="7" fillId="2" borderId="28" xfId="30" applyFont="true" applyBorder="true" applyAlignment="true" applyProtection="false">
      <alignment horizontal="center" vertical="center" textRotation="0" wrapText="true" indent="0" shrinkToFit="false"/>
      <protection locked="true" hidden="false"/>
    </xf>
    <xf numFmtId="164" fontId="7" fillId="0" borderId="28" xfId="0" applyFont="true" applyBorder="true" applyAlignment="true" applyProtection="false">
      <alignment horizontal="general" vertical="center" textRotation="0" wrapText="false" indent="0" shrinkToFit="false"/>
      <protection locked="true" hidden="false"/>
    </xf>
    <xf numFmtId="164" fontId="7" fillId="0" borderId="44" xfId="26" applyFont="true" applyBorder="true" applyAlignment="true" applyProtection="false">
      <alignment horizontal="general" vertical="center" textRotation="0" wrapText="true" indent="0" shrinkToFit="false"/>
      <protection locked="true" hidden="false"/>
    </xf>
    <xf numFmtId="164" fontId="7" fillId="0" borderId="44" xfId="26" applyFont="true" applyBorder="true" applyAlignment="true" applyProtection="false">
      <alignment horizontal="center" vertical="center" textRotation="0" wrapText="true" indent="0" shrinkToFit="false"/>
      <protection locked="true" hidden="false"/>
    </xf>
    <xf numFmtId="174" fontId="7" fillId="0" borderId="44" xfId="26" applyFont="true" applyBorder="true" applyAlignment="true" applyProtection="false">
      <alignment horizontal="center" vertical="center" textRotation="0" wrapText="true" indent="0" shrinkToFit="false"/>
      <protection locked="true" hidden="false"/>
    </xf>
    <xf numFmtId="164" fontId="7" fillId="0" borderId="28" xfId="25" applyFont="true" applyBorder="true" applyAlignment="false" applyProtection="false">
      <alignment horizontal="general" vertical="bottom" textRotation="0" wrapText="false" indent="0" shrinkToFit="false"/>
      <protection locked="true" hidden="false"/>
    </xf>
    <xf numFmtId="174" fontId="7" fillId="2" borderId="28" xfId="26" applyFont="true" applyBorder="true" applyAlignment="true" applyProtection="false">
      <alignment horizontal="center" vertical="center" textRotation="0" wrapText="true" indent="0" shrinkToFit="false"/>
      <protection locked="true" hidden="false"/>
    </xf>
    <xf numFmtId="168" fontId="7" fillId="0" borderId="45" xfId="30" applyFont="true" applyBorder="true" applyAlignment="true" applyProtection="false">
      <alignment horizontal="center" vertical="center" textRotation="0" wrapText="true" indent="0" shrinkToFit="false"/>
      <protection locked="true" hidden="false"/>
    </xf>
    <xf numFmtId="164" fontId="13" fillId="0" borderId="28" xfId="0" applyFont="true" applyBorder="true" applyAlignment="true" applyProtection="false">
      <alignment horizontal="general" vertical="center" textRotation="0" wrapText="false" indent="0" shrinkToFit="false"/>
      <protection locked="true" hidden="false"/>
    </xf>
    <xf numFmtId="168" fontId="7" fillId="0" borderId="8" xfId="30" applyFont="true" applyBorder="true" applyAlignment="true" applyProtection="false">
      <alignment horizontal="center" vertical="center" textRotation="0" wrapText="true" indent="0" shrinkToFit="false"/>
      <protection locked="true" hidden="false"/>
    </xf>
    <xf numFmtId="164" fontId="7" fillId="0" borderId="28" xfId="0" applyFont="true" applyBorder="true" applyAlignment="true" applyProtection="false">
      <alignment horizontal="general" vertical="bottom" textRotation="0" wrapText="true" indent="0" shrinkToFit="false"/>
      <protection locked="true" hidden="false"/>
    </xf>
    <xf numFmtId="168" fontId="7" fillId="0" borderId="28" xfId="0" applyFont="true" applyBorder="true" applyAlignment="true" applyProtection="false">
      <alignment horizontal="general" vertical="center" textRotation="0" wrapText="true" indent="0" shrinkToFit="false"/>
      <protection locked="true" hidden="false"/>
    </xf>
    <xf numFmtId="164" fontId="8" fillId="2" borderId="28" xfId="0" applyFont="true" applyBorder="true" applyAlignment="true" applyProtection="false">
      <alignment horizontal="left" vertical="center" textRotation="0" wrapText="true" indent="0" shrinkToFit="false"/>
      <protection locked="true" hidden="false"/>
    </xf>
    <xf numFmtId="164" fontId="7" fillId="2" borderId="28" xfId="0" applyFont="true" applyBorder="true" applyAlignment="true" applyProtection="false">
      <alignment horizontal="center" vertical="center" textRotation="0" wrapText="false" indent="0" shrinkToFit="false"/>
      <protection locked="true" hidden="false"/>
    </xf>
    <xf numFmtId="172" fontId="8" fillId="2" borderId="28" xfId="0" applyFont="true" applyBorder="true" applyAlignment="true" applyProtection="false">
      <alignment horizontal="center" vertical="center" textRotation="0" wrapText="true" indent="0" shrinkToFit="false"/>
      <protection locked="true" hidden="false"/>
    </xf>
    <xf numFmtId="181" fontId="10" fillId="0" borderId="24" xfId="0" applyFont="true" applyBorder="true" applyAlignment="true" applyProtection="false">
      <alignment horizontal="left" vertical="center" textRotation="0" wrapText="true" indent="0" shrinkToFit="false"/>
      <protection locked="true" hidden="false"/>
    </xf>
    <xf numFmtId="181" fontId="10" fillId="0" borderId="24" xfId="0" applyFont="true" applyBorder="true" applyAlignment="true" applyProtection="false">
      <alignment horizontal="center" vertical="center" textRotation="0" wrapText="false" indent="0" shrinkToFit="false"/>
      <protection locked="true" hidden="false"/>
    </xf>
    <xf numFmtId="172" fontId="10" fillId="0" borderId="24" xfId="0" applyFont="true" applyBorder="true" applyAlignment="true" applyProtection="false">
      <alignment horizontal="center" vertical="center" textRotation="0" wrapText="false" indent="0" shrinkToFit="false"/>
      <protection locked="true" hidden="false"/>
    </xf>
    <xf numFmtId="181" fontId="10" fillId="0" borderId="28" xfId="0" applyFont="true" applyBorder="true" applyAlignment="true" applyProtection="false">
      <alignment horizontal="left" vertical="center" textRotation="0" wrapText="false" indent="0" shrinkToFit="false"/>
      <protection locked="true" hidden="false"/>
    </xf>
    <xf numFmtId="181" fontId="10" fillId="0" borderId="28" xfId="0" applyFont="true" applyBorder="true" applyAlignment="true" applyProtection="false">
      <alignment horizontal="center" vertical="center" textRotation="0" wrapText="false" indent="0" shrinkToFit="false"/>
      <protection locked="true" hidden="false"/>
    </xf>
    <xf numFmtId="164" fontId="10" fillId="0" borderId="28" xfId="0" applyFont="true" applyBorder="true" applyAlignment="true" applyProtection="false">
      <alignment horizontal="center" vertical="center" textRotation="0" wrapText="false" indent="0" shrinkToFit="false"/>
      <protection locked="true" hidden="false"/>
    </xf>
    <xf numFmtId="164" fontId="10" fillId="0" borderId="28" xfId="0" applyFont="true" applyBorder="true" applyAlignment="true" applyProtection="false">
      <alignment horizontal="general" vertical="center" textRotation="0" wrapText="true" indent="0" shrinkToFit="false"/>
      <protection locked="true" hidden="false"/>
    </xf>
    <xf numFmtId="164" fontId="10" fillId="0" borderId="28" xfId="0" applyFont="true" applyBorder="true" applyAlignment="false" applyProtection="false">
      <alignment horizontal="general" vertical="bottom" textRotation="0" wrapText="false" indent="0" shrinkToFit="false"/>
      <protection locked="true" hidden="false"/>
    </xf>
    <xf numFmtId="164" fontId="8" fillId="2" borderId="28" xfId="0" applyFont="true" applyBorder="true" applyAlignment="true" applyProtection="false">
      <alignment horizontal="general" vertical="center" textRotation="0" wrapText="true" indent="0" shrinkToFit="false"/>
      <protection locked="true" hidden="false"/>
    </xf>
    <xf numFmtId="172" fontId="8" fillId="2" borderId="28" xfId="0" applyFont="true" applyBorder="true" applyAlignment="true" applyProtection="false">
      <alignment horizontal="center" vertical="center" textRotation="0" wrapText="false" indent="0" shrinkToFit="false"/>
      <protection locked="true" hidden="false"/>
    </xf>
    <xf numFmtId="164" fontId="8" fillId="2" borderId="28" xfId="0" applyFont="true" applyBorder="true" applyAlignment="true" applyProtection="false">
      <alignment horizontal="center" vertical="center" textRotation="0" wrapText="true" indent="0" shrinkToFit="false"/>
      <protection locked="true" hidden="false"/>
    </xf>
    <xf numFmtId="164" fontId="10" fillId="2" borderId="28" xfId="0" applyFont="true" applyBorder="true" applyAlignment="true" applyProtection="false">
      <alignment horizontal="center" vertical="center" textRotation="0" wrapText="false" indent="0" shrinkToFit="false"/>
      <protection locked="true" hidden="false"/>
    </xf>
    <xf numFmtId="164" fontId="7" fillId="2" borderId="28" xfId="0" applyFont="true" applyBorder="true" applyAlignment="true" applyProtection="false">
      <alignment horizontal="general" vertical="center" textRotation="0" wrapText="true" indent="0" shrinkToFit="false"/>
      <protection locked="true" hidden="false"/>
    </xf>
    <xf numFmtId="174" fontId="7" fillId="2" borderId="28" xfId="0" applyFont="true" applyBorder="true" applyAlignment="true" applyProtection="false">
      <alignment horizontal="center" vertical="center" textRotation="0" wrapText="false" indent="0" shrinkToFit="false"/>
      <protection locked="true" hidden="false"/>
    </xf>
    <xf numFmtId="168" fontId="7" fillId="2" borderId="28" xfId="27" applyFont="true" applyBorder="true" applyAlignment="true" applyProtection="false">
      <alignment horizontal="center" vertical="center" textRotation="0" wrapText="false" indent="0" shrinkToFit="false"/>
      <protection locked="true" hidden="false"/>
    </xf>
    <xf numFmtId="168" fontId="7" fillId="2" borderId="28" xfId="27" applyFont="true" applyBorder="true" applyAlignment="true" applyProtection="false">
      <alignment horizontal="center" vertical="bottom" textRotation="0" wrapText="true" indent="0" shrinkToFit="false"/>
      <protection locked="true" hidden="false"/>
    </xf>
    <xf numFmtId="182" fontId="7" fillId="2" borderId="28" xfId="0" applyFont="true" applyBorder="true" applyAlignment="true" applyProtection="false">
      <alignment horizontal="center" vertical="center" textRotation="0" wrapText="false" indent="0" shrinkToFit="false"/>
      <protection locked="true" hidden="false"/>
    </xf>
    <xf numFmtId="174" fontId="7" fillId="2" borderId="28" xfId="0" applyFont="true" applyBorder="true" applyAlignment="true" applyProtection="false">
      <alignment horizontal="general" vertical="center" textRotation="0" wrapText="true" indent="0" shrinkToFit="false"/>
      <protection locked="true" hidden="false"/>
    </xf>
    <xf numFmtId="174" fontId="8" fillId="2" borderId="28" xfId="0" applyFont="true" applyBorder="true" applyAlignment="true" applyProtection="false">
      <alignment horizontal="center" vertical="center" textRotation="0" wrapText="false" indent="0" shrinkToFit="false"/>
      <protection locked="true" hidden="false"/>
    </xf>
    <xf numFmtId="164" fontId="7" fillId="2" borderId="28" xfId="0" applyFont="true" applyBorder="true" applyAlignment="false" applyProtection="false">
      <alignment horizontal="general" vertical="bottom" textRotation="0" wrapText="false" indent="0" shrinkToFit="false"/>
      <protection locked="true" hidden="false"/>
    </xf>
    <xf numFmtId="164" fontId="7" fillId="0" borderId="44" xfId="38" applyFont="true" applyBorder="true" applyAlignment="true" applyProtection="true">
      <alignment horizontal="center" vertical="center" textRotation="0" wrapText="false" indent="0" shrinkToFit="false"/>
      <protection locked="true" hidden="false"/>
    </xf>
    <xf numFmtId="164" fontId="8" fillId="0" borderId="45" xfId="28" applyFont="true" applyBorder="true" applyAlignment="true" applyProtection="false">
      <alignment horizontal="general" vertical="center" textRotation="0" wrapText="true" indent="0" shrinkToFit="false"/>
      <protection locked="true" hidden="false"/>
    </xf>
    <xf numFmtId="168" fontId="7" fillId="0" borderId="44" xfId="28" applyFont="true" applyBorder="true" applyAlignment="true" applyProtection="false">
      <alignment horizontal="center" vertical="center" textRotation="0" wrapText="false" indent="0" shrinkToFit="false"/>
      <protection locked="true" hidden="false"/>
    </xf>
    <xf numFmtId="168" fontId="7" fillId="0" borderId="44" xfId="28" applyFont="true" applyBorder="true" applyAlignment="true" applyProtection="false">
      <alignment horizontal="center" vertical="center" textRotation="0" wrapText="true" indent="0" shrinkToFit="false"/>
      <protection locked="true" hidden="false"/>
    </xf>
    <xf numFmtId="179" fontId="7" fillId="2" borderId="28" xfId="15" applyFont="true" applyBorder="true" applyAlignment="true" applyProtection="true">
      <alignment horizontal="center" vertical="center" textRotation="0" wrapText="false" indent="0" shrinkToFit="false"/>
      <protection locked="true" hidden="false"/>
    </xf>
    <xf numFmtId="179" fontId="7" fillId="2" borderId="28" xfId="15" applyFont="true" applyBorder="true" applyAlignment="true" applyProtection="true">
      <alignment horizontal="center" vertical="center" textRotation="0" wrapText="true" indent="0" shrinkToFit="false"/>
      <protection locked="true" hidden="false"/>
    </xf>
    <xf numFmtId="164" fontId="7" fillId="0" borderId="45" xfId="38" applyFont="true" applyBorder="true" applyAlignment="true" applyProtection="true">
      <alignment horizontal="left" vertical="center" textRotation="0" wrapText="true" indent="0" shrinkToFit="false"/>
      <protection locked="true" hidden="false"/>
    </xf>
    <xf numFmtId="168" fontId="7" fillId="0" borderId="44" xfId="38" applyFont="true" applyBorder="true" applyAlignment="true" applyProtection="true">
      <alignment horizontal="center" vertical="center" textRotation="0" wrapText="false" indent="0" shrinkToFit="false"/>
      <protection locked="true" hidden="false"/>
    </xf>
    <xf numFmtId="164" fontId="7" fillId="0" borderId="28" xfId="28" applyFont="true" applyBorder="true" applyAlignment="true" applyProtection="false">
      <alignment horizontal="general" vertical="center" textRotation="0" wrapText="true" indent="0" shrinkToFit="false"/>
      <protection locked="true" hidden="false"/>
    </xf>
    <xf numFmtId="168" fontId="7" fillId="0" borderId="28" xfId="28" applyFont="true" applyBorder="true" applyAlignment="true" applyProtection="false">
      <alignment horizontal="center" vertical="center" textRotation="0" wrapText="false" indent="0" shrinkToFit="false"/>
      <protection locked="true" hidden="false"/>
    </xf>
    <xf numFmtId="168" fontId="7" fillId="0" borderId="28" xfId="28" applyFont="true" applyBorder="true" applyAlignment="true" applyProtection="false">
      <alignment horizontal="center" vertical="center" textRotation="0" wrapText="true" indent="0" shrinkToFit="false"/>
      <protection locked="true" hidden="false"/>
    </xf>
    <xf numFmtId="164" fontId="7" fillId="2" borderId="28" xfId="28" applyFont="true" applyBorder="true" applyAlignment="true" applyProtection="false">
      <alignment horizontal="general" vertical="center" textRotation="0" wrapText="true" indent="0" shrinkToFit="false"/>
      <protection locked="true" hidden="false"/>
    </xf>
    <xf numFmtId="168" fontId="7" fillId="2" borderId="28" xfId="28" applyFont="true" applyBorder="true" applyAlignment="true" applyProtection="false">
      <alignment horizontal="center" vertical="center" textRotation="0" wrapText="false" indent="0" shrinkToFit="false"/>
      <protection locked="true" hidden="false"/>
    </xf>
    <xf numFmtId="168" fontId="7" fillId="2" borderId="28" xfId="28" applyFont="true" applyBorder="true" applyAlignment="true" applyProtection="false">
      <alignment horizontal="center" vertical="center" textRotation="0" wrapText="true" indent="0" shrinkToFit="false"/>
      <protection locked="true" hidden="false"/>
    </xf>
    <xf numFmtId="164" fontId="7" fillId="2" borderId="45" xfId="28" applyFont="true" applyBorder="true" applyAlignment="true" applyProtection="false">
      <alignment horizontal="general" vertical="center" textRotation="0" wrapText="true" indent="0" shrinkToFit="false"/>
      <protection locked="true" hidden="false"/>
    </xf>
    <xf numFmtId="168" fontId="7" fillId="2" borderId="44" xfId="28" applyFont="true" applyBorder="true" applyAlignment="true" applyProtection="false">
      <alignment horizontal="center" vertical="center" textRotation="0" wrapText="false" indent="0" shrinkToFit="false"/>
      <protection locked="true" hidden="false"/>
    </xf>
    <xf numFmtId="168" fontId="7" fillId="2" borderId="44" xfId="28" applyFont="true" applyBorder="true" applyAlignment="true" applyProtection="false">
      <alignment horizontal="center" vertical="center" textRotation="0" wrapText="true" indent="0" shrinkToFit="false"/>
      <protection locked="true" hidden="false"/>
    </xf>
    <xf numFmtId="164" fontId="7" fillId="0" borderId="4" xfId="0" applyFont="true" applyBorder="true" applyAlignment="true" applyProtection="false">
      <alignment horizontal="center" vertical="center" textRotation="90" wrapText="true" indent="0" shrinkToFit="false"/>
      <protection locked="true" hidden="false"/>
    </xf>
    <xf numFmtId="164" fontId="7" fillId="0" borderId="25" xfId="0" applyFont="true" applyBorder="true" applyAlignment="true" applyProtection="false">
      <alignment horizontal="center" vertical="center" textRotation="90" wrapText="true" indent="0" shrinkToFit="false"/>
      <protection locked="true" hidden="false"/>
    </xf>
    <xf numFmtId="164" fontId="7" fillId="0" borderId="25" xfId="0" applyFont="true" applyBorder="true" applyAlignment="true" applyProtection="false">
      <alignment horizontal="center" vertical="center" textRotation="0" wrapText="false" indent="0" shrinkToFit="false"/>
      <protection locked="true" hidden="false"/>
    </xf>
    <xf numFmtId="164" fontId="7" fillId="0" borderId="25" xfId="0" applyFont="true" applyBorder="true" applyAlignment="true" applyProtection="false">
      <alignment horizontal="center" vertical="center" textRotation="90" wrapText="false" indent="0" shrinkToFit="false"/>
      <protection locked="true" hidden="false"/>
    </xf>
    <xf numFmtId="164" fontId="7" fillId="0" borderId="26" xfId="0" applyFont="true" applyBorder="true" applyAlignment="true" applyProtection="false">
      <alignment horizontal="center" vertical="center" textRotation="90" wrapText="true" indent="0" shrinkToFit="false"/>
      <protection locked="true" hidden="false"/>
    </xf>
    <xf numFmtId="164" fontId="7" fillId="0" borderId="7" xfId="0" applyFont="true" applyBorder="true" applyAlignment="true" applyProtection="false">
      <alignment horizontal="center" vertical="center" textRotation="90" wrapText="true" indent="0" shrinkToFit="false"/>
      <protection locked="true" hidden="false"/>
    </xf>
    <xf numFmtId="164" fontId="7" fillId="0" borderId="28" xfId="0" applyFont="true" applyBorder="true" applyAlignment="true" applyProtection="false">
      <alignment horizontal="center" vertical="center" textRotation="90" wrapText="true" indent="0" shrinkToFit="false"/>
      <protection locked="true" hidden="false"/>
    </xf>
    <xf numFmtId="164" fontId="8" fillId="0" borderId="29" xfId="0" applyFont="true" applyBorder="true" applyAlignment="true" applyProtection="false">
      <alignment horizontal="center" vertical="center" textRotation="90" wrapText="true" indent="0" shrinkToFit="false"/>
      <protection locked="true" hidden="false"/>
    </xf>
    <xf numFmtId="164" fontId="8" fillId="0" borderId="8" xfId="0" applyFont="true" applyBorder="true" applyAlignment="true" applyProtection="false">
      <alignment horizontal="center" vertical="center" textRotation="90" wrapText="true" indent="0" shrinkToFit="false"/>
      <protection locked="true" hidden="false"/>
    </xf>
    <xf numFmtId="164" fontId="7" fillId="0" borderId="6" xfId="0" applyFont="true" applyBorder="true" applyAlignment="true" applyProtection="false">
      <alignment horizontal="center" vertical="center" textRotation="90" wrapText="true" indent="0" shrinkToFit="false"/>
      <protection locked="true" hidden="false"/>
    </xf>
    <xf numFmtId="172" fontId="7" fillId="0" borderId="44" xfId="0" applyFont="true" applyBorder="true" applyAlignment="true" applyProtection="false">
      <alignment horizontal="center" vertical="center" textRotation="0" wrapText="true" indent="0" shrinkToFit="false"/>
      <protection locked="true" hidden="false"/>
    </xf>
    <xf numFmtId="177" fontId="7" fillId="0" borderId="44" xfId="33" applyFont="true" applyBorder="true" applyAlignment="true" applyProtection="false">
      <alignment horizontal="center" vertical="center" textRotation="0" wrapText="true" indent="0" shrinkToFit="false"/>
      <protection locked="true" hidden="false"/>
    </xf>
    <xf numFmtId="164" fontId="7" fillId="0" borderId="44" xfId="0" applyFont="true" applyBorder="true" applyAlignment="true" applyProtection="false">
      <alignment horizontal="general" vertical="center" textRotation="0" wrapText="true" indent="0" shrinkToFit="false"/>
      <protection locked="true" hidden="false"/>
    </xf>
    <xf numFmtId="174" fontId="7" fillId="0" borderId="44" xfId="0" applyFont="true" applyBorder="true" applyAlignment="true" applyProtection="false">
      <alignment horizontal="center" vertical="center" textRotation="0" wrapText="true" indent="0" shrinkToFit="false"/>
      <protection locked="true" hidden="false"/>
    </xf>
    <xf numFmtId="168" fontId="7" fillId="0" borderId="44" xfId="36" applyFont="true" applyBorder="true" applyAlignment="true" applyProtection="false">
      <alignment horizontal="center" vertical="center" textRotation="0" wrapText="true" indent="0" shrinkToFit="false"/>
      <protection locked="true" hidden="false"/>
    </xf>
    <xf numFmtId="179" fontId="7" fillId="2" borderId="44" xfId="15" applyFont="true" applyBorder="true" applyAlignment="true" applyProtection="true">
      <alignment horizontal="center" vertical="center" textRotation="0" wrapText="false" indent="0" shrinkToFit="false"/>
      <protection locked="true" hidden="false"/>
    </xf>
    <xf numFmtId="179" fontId="7" fillId="2" borderId="44" xfId="15" applyFont="true" applyBorder="true" applyAlignment="true" applyProtection="true">
      <alignment horizontal="center" vertical="center" textRotation="0" wrapText="true" indent="0" shrinkToFit="false"/>
      <protection locked="true" hidden="false"/>
    </xf>
    <xf numFmtId="169" fontId="7" fillId="0" borderId="34" xfId="0" applyFont="true" applyBorder="true" applyAlignment="true" applyProtection="false">
      <alignment horizontal="center" vertical="center" textRotation="0" wrapText="true" indent="0" shrinkToFit="false"/>
      <protection locked="true" hidden="false"/>
    </xf>
    <xf numFmtId="164" fontId="7" fillId="0" borderId="28" xfId="33" applyFont="true" applyBorder="true" applyAlignment="true" applyProtection="false">
      <alignment horizontal="center" vertical="center" textRotation="0" wrapText="true" indent="0" shrinkToFit="false"/>
      <protection locked="true" hidden="false"/>
    </xf>
    <xf numFmtId="164" fontId="7" fillId="0" borderId="28" xfId="39" applyFont="true" applyBorder="true" applyAlignment="true" applyProtection="true">
      <alignment horizontal="left" vertical="center" textRotation="0" wrapText="true" indent="0" shrinkToFit="false"/>
      <protection locked="true" hidden="false"/>
    </xf>
    <xf numFmtId="177" fontId="7" fillId="0" borderId="28" xfId="33" applyFont="true" applyBorder="true" applyAlignment="true" applyProtection="false">
      <alignment horizontal="center" vertical="center" textRotation="0" wrapText="true" indent="0" shrinkToFit="false"/>
      <protection locked="true" hidden="false"/>
    </xf>
    <xf numFmtId="164" fontId="7" fillId="0" borderId="28" xfId="33" applyFont="true" applyBorder="true" applyAlignment="true" applyProtection="false">
      <alignment horizontal="general" vertical="center" textRotation="0" wrapText="true" indent="0" shrinkToFit="false"/>
      <protection locked="true" hidden="false"/>
    </xf>
    <xf numFmtId="174" fontId="7" fillId="0" borderId="28" xfId="33" applyFont="true" applyBorder="true" applyAlignment="true" applyProtection="false">
      <alignment horizontal="center" vertical="center" textRotation="0" wrapText="true" indent="0" shrinkToFit="false"/>
      <protection locked="true" hidden="false"/>
    </xf>
    <xf numFmtId="179" fontId="7" fillId="0" borderId="28" xfId="0" applyFont="true" applyBorder="true" applyAlignment="true" applyProtection="false">
      <alignment horizontal="center" vertical="center" textRotation="0" wrapText="true" indent="0" shrinkToFit="false"/>
      <protection locked="true" hidden="false"/>
    </xf>
    <xf numFmtId="164" fontId="14" fillId="0" borderId="28" xfId="0" applyFont="true" applyBorder="true" applyAlignment="true" applyProtection="false">
      <alignment horizontal="center" vertical="bottom" textRotation="0" wrapText="true" indent="0" shrinkToFit="false"/>
      <protection locked="true" hidden="false"/>
    </xf>
    <xf numFmtId="164" fontId="7" fillId="0" borderId="28" xfId="0" applyFont="true" applyBorder="true" applyAlignment="true" applyProtection="false">
      <alignment horizontal="center" vertical="bottom" textRotation="0" wrapText="false" indent="0" shrinkToFit="false"/>
      <protection locked="true" hidden="false"/>
    </xf>
    <xf numFmtId="168" fontId="7" fillId="0" borderId="28" xfId="31" applyFont="true" applyBorder="true" applyAlignment="true" applyProtection="false">
      <alignment horizontal="center" vertical="center" textRotation="0" wrapText="false" indent="0" shrinkToFit="false"/>
      <protection locked="true" hidden="false"/>
    </xf>
    <xf numFmtId="168" fontId="7" fillId="0" borderId="28" xfId="36" applyFont="true" applyBorder="true" applyAlignment="true" applyProtection="false">
      <alignment horizontal="center" vertical="center" textRotation="0" wrapText="true" indent="0" shrinkToFit="false"/>
      <protection locked="true" hidden="false"/>
    </xf>
    <xf numFmtId="172" fontId="7" fillId="0" borderId="28" xfId="31" applyFont="true" applyBorder="true" applyAlignment="true" applyProtection="false">
      <alignment horizontal="center" vertical="center" textRotation="0" wrapText="true" indent="0" shrinkToFit="false"/>
      <protection locked="true" hidden="false"/>
    </xf>
    <xf numFmtId="174" fontId="7" fillId="0" borderId="28" xfId="0" applyFont="true" applyBorder="true" applyAlignment="true" applyProtection="false">
      <alignment horizontal="center" vertical="bottom" textRotation="0" wrapText="false" indent="0" shrinkToFit="false"/>
      <protection locked="true" hidden="false"/>
    </xf>
    <xf numFmtId="168" fontId="10" fillId="0" borderId="28" xfId="36" applyFont="true" applyBorder="true" applyAlignment="true" applyProtection="false">
      <alignment horizontal="center" vertical="center" textRotation="0" wrapText="false" indent="0" shrinkToFit="false"/>
      <protection locked="true" hidden="false"/>
    </xf>
    <xf numFmtId="168" fontId="10" fillId="0" borderId="28" xfId="36" applyFont="true" applyBorder="true" applyAlignment="true" applyProtection="false">
      <alignment horizontal="center" vertical="center" textRotation="0" wrapText="true" indent="0" shrinkToFit="false"/>
      <protection locked="true" hidden="false"/>
    </xf>
    <xf numFmtId="164" fontId="10" fillId="0" borderId="28" xfId="36" applyFont="true" applyBorder="true" applyAlignment="true" applyProtection="false">
      <alignment horizontal="center" vertical="center" textRotation="0" wrapText="false" indent="0" shrinkToFit="false"/>
      <protection locked="true" hidden="false"/>
    </xf>
    <xf numFmtId="164" fontId="10" fillId="0" borderId="28" xfId="36" applyFont="true" applyBorder="true" applyAlignment="true" applyProtection="false">
      <alignment horizontal="center" vertical="center" textRotation="0" wrapText="true" indent="0" shrinkToFit="false"/>
      <protection locked="true" hidden="false"/>
    </xf>
    <xf numFmtId="164" fontId="7" fillId="2" borderId="28" xfId="25" applyFont="true" applyBorder="true" applyAlignment="true" applyProtection="false">
      <alignment horizontal="center" vertical="center" textRotation="0" wrapText="true" indent="0" shrinkToFit="false"/>
      <protection locked="true" hidden="false"/>
    </xf>
    <xf numFmtId="164" fontId="10" fillId="0" borderId="28" xfId="36" applyFont="true" applyBorder="true" applyAlignment="true" applyProtection="false">
      <alignment horizontal="center" vertical="bottom" textRotation="0" wrapText="true" indent="0" shrinkToFit="false"/>
      <protection locked="true" hidden="false"/>
    </xf>
    <xf numFmtId="164" fontId="10" fillId="0" borderId="28" xfId="36" applyFont="true" applyBorder="true" applyAlignment="true" applyProtection="false">
      <alignment horizontal="center" vertical="bottom" textRotation="0" wrapText="false" indent="0" shrinkToFit="false"/>
      <protection locked="true" hidden="false"/>
    </xf>
    <xf numFmtId="168" fontId="10" fillId="0" borderId="28" xfId="36" applyFont="true" applyBorder="true" applyAlignment="true" applyProtection="false">
      <alignment horizontal="center" vertical="top" textRotation="0" wrapText="true" indent="0" shrinkToFit="false"/>
      <protection locked="true" hidden="false"/>
    </xf>
    <xf numFmtId="164" fontId="16" fillId="0" borderId="28" xfId="25" applyFont="true" applyBorder="true" applyAlignment="true" applyProtection="false">
      <alignment horizontal="general" vertical="bottom" textRotation="0" wrapText="true" indent="0" shrinkToFit="false"/>
      <protection locked="true" hidden="false"/>
    </xf>
    <xf numFmtId="174" fontId="7" fillId="0" borderId="28" xfId="25" applyFont="true" applyBorder="true" applyAlignment="false" applyProtection="false">
      <alignment horizontal="general" vertical="bottom" textRotation="0" wrapText="false" indent="0" shrinkToFit="false"/>
      <protection locked="true" hidden="false"/>
    </xf>
    <xf numFmtId="164" fontId="7" fillId="0" borderId="28" xfId="25" applyFont="true" applyBorder="true" applyAlignment="true" applyProtection="false">
      <alignment horizontal="center" vertical="bottom" textRotation="0" wrapText="false" indent="0" shrinkToFit="false"/>
      <protection locked="true" hidden="false"/>
    </xf>
    <xf numFmtId="174" fontId="7" fillId="0" borderId="28" xfId="25" applyFont="true" applyBorder="true" applyAlignment="true" applyProtection="false">
      <alignment horizontal="center" vertical="bottom" textRotation="0" wrapText="false" indent="0" shrinkToFit="false"/>
      <protection locked="true" hidden="false"/>
    </xf>
    <xf numFmtId="168" fontId="7" fillId="0" borderId="28" xfId="0" applyFont="true" applyBorder="true" applyAlignment="true" applyProtection="false">
      <alignment horizontal="center" vertical="center" textRotation="0" wrapText="false" indent="0" shrinkToFit="false"/>
      <protection locked="true" hidden="false"/>
    </xf>
    <xf numFmtId="164" fontId="7" fillId="0" borderId="0" xfId="31" applyFont="true" applyBorder="false" applyAlignment="true" applyProtection="false">
      <alignment horizontal="general" vertical="center" textRotation="0" wrapText="false" indent="0" shrinkToFit="false"/>
      <protection locked="true" hidden="false"/>
    </xf>
    <xf numFmtId="164" fontId="7" fillId="0" borderId="0" xfId="31" applyFont="true" applyBorder="false" applyAlignment="true" applyProtection="false">
      <alignment horizontal="center" vertical="center" textRotation="0" wrapText="false" indent="0" shrinkToFit="false"/>
      <protection locked="true" hidden="false"/>
    </xf>
    <xf numFmtId="164" fontId="7" fillId="0" borderId="28" xfId="31" applyFont="true" applyBorder="true" applyAlignment="true" applyProtection="false">
      <alignment horizontal="center" vertical="center" textRotation="0" wrapText="true" indent="0" shrinkToFit="false"/>
      <protection locked="true" hidden="false"/>
    </xf>
    <xf numFmtId="164" fontId="7" fillId="0" borderId="24" xfId="31" applyFont="true" applyBorder="true" applyAlignment="true" applyProtection="false">
      <alignment horizontal="center" vertical="center" textRotation="0" wrapText="true" indent="0" shrinkToFit="false"/>
      <protection locked="true" hidden="false"/>
    </xf>
    <xf numFmtId="168" fontId="7" fillId="0" borderId="24" xfId="31" applyFont="true" applyBorder="true" applyAlignment="true" applyProtection="false">
      <alignment horizontal="center" vertical="center" textRotation="0" wrapText="true" indent="0" shrinkToFit="false"/>
      <protection locked="true" hidden="false"/>
    </xf>
    <xf numFmtId="168" fontId="7" fillId="0" borderId="28" xfId="0" applyFont="true" applyBorder="true" applyAlignment="true" applyProtection="false">
      <alignment horizontal="center" vertical="bottom" textRotation="0" wrapText="false" indent="0" shrinkToFit="false"/>
      <protection locked="true" hidden="false"/>
    </xf>
    <xf numFmtId="164" fontId="7" fillId="0" borderId="28" xfId="0" applyFont="true" applyBorder="true" applyAlignment="true" applyProtection="false">
      <alignment horizontal="left" vertical="bottom" textRotation="0" wrapText="true" indent="0" shrinkToFit="false"/>
      <protection locked="true" hidden="false"/>
    </xf>
    <xf numFmtId="175" fontId="7" fillId="0" borderId="28" xfId="0" applyFont="true" applyBorder="true" applyAlignment="true" applyProtection="false">
      <alignment horizontal="center" vertical="bottom" textRotation="0" wrapText="false" indent="0" shrinkToFit="false"/>
      <protection locked="true" hidden="false"/>
    </xf>
    <xf numFmtId="164" fontId="7" fillId="0" borderId="28" xfId="0" applyFont="true" applyBorder="true" applyAlignment="true" applyProtection="false">
      <alignment horizontal="center" vertical="bottom" textRotation="0" wrapText="true" indent="0" shrinkToFit="false"/>
      <protection locked="true" hidden="false"/>
    </xf>
    <xf numFmtId="164" fontId="7" fillId="0" borderId="28" xfId="0" applyFont="true" applyBorder="true" applyAlignment="true" applyProtection="false">
      <alignment horizontal="left" vertical="bottom" textRotation="0" wrapText="false" indent="0" shrinkToFit="false"/>
      <protection locked="true" hidden="false"/>
    </xf>
    <xf numFmtId="164" fontId="7" fillId="0" borderId="28" xfId="38" applyFont="true" applyBorder="true" applyAlignment="true" applyProtection="true">
      <alignment horizontal="center" vertical="center" textRotation="0" wrapText="true" indent="0" shrinkToFit="false"/>
      <protection locked="true" hidden="false"/>
    </xf>
    <xf numFmtId="164" fontId="7" fillId="0" borderId="28" xfId="25" applyFont="true" applyBorder="true" applyAlignment="true" applyProtection="false">
      <alignment horizontal="left" vertical="bottom" textRotation="0" wrapText="true" indent="0" shrinkToFit="false"/>
      <protection locked="true" hidden="false"/>
    </xf>
    <xf numFmtId="164" fontId="7" fillId="0" borderId="28" xfId="25" applyFont="true" applyBorder="true" applyAlignment="true" applyProtection="false">
      <alignment horizontal="center" vertical="center" textRotation="0" wrapText="true" indent="0" shrinkToFit="false"/>
      <protection locked="true" hidden="false"/>
    </xf>
    <xf numFmtId="164" fontId="10" fillId="0" borderId="28" xfId="0" applyFont="true" applyBorder="true" applyAlignment="true" applyProtection="false">
      <alignment horizontal="center" vertical="bottom" textRotation="0" wrapText="false" indent="0" shrinkToFit="false"/>
      <protection locked="true" hidden="false"/>
    </xf>
    <xf numFmtId="164" fontId="7" fillId="0" borderId="28" xfId="25" applyFont="true" applyBorder="true" applyAlignment="true" applyProtection="false">
      <alignment horizontal="left" vertical="center" textRotation="0" wrapText="true" indent="0" shrinkToFit="false"/>
      <protection locked="true" hidden="false"/>
    </xf>
    <xf numFmtId="177" fontId="11" fillId="0" borderId="28" xfId="31" applyFont="true" applyBorder="true" applyAlignment="true" applyProtection="false">
      <alignment horizontal="center" vertical="center" textRotation="0" wrapText="true" indent="0" shrinkToFit="false"/>
      <protection locked="true" hidden="false"/>
    </xf>
    <xf numFmtId="182" fontId="7" fillId="0" borderId="28" xfId="0" applyFont="true" applyBorder="true" applyAlignment="true" applyProtection="false">
      <alignment horizontal="center" vertical="bottom" textRotation="0" wrapText="false" indent="0" shrinkToFit="false"/>
      <protection locked="true" hidden="false"/>
    </xf>
    <xf numFmtId="174" fontId="7" fillId="2" borderId="28" xfId="0" applyFont="true" applyBorder="true" applyAlignment="true" applyProtection="false">
      <alignment horizontal="center" vertical="bottom" textRotation="0" wrapText="false" indent="0" shrinkToFit="false"/>
      <protection locked="true" hidden="false"/>
    </xf>
    <xf numFmtId="164" fontId="7" fillId="0" borderId="0" xfId="31" applyFont="true" applyBorder="false" applyAlignment="true" applyProtection="false">
      <alignment horizontal="general" vertical="center" textRotation="0" wrapText="true" indent="0" shrinkToFit="false"/>
      <protection locked="true" hidden="false"/>
    </xf>
    <xf numFmtId="164" fontId="7" fillId="0" borderId="28" xfId="31" applyFont="true" applyBorder="true" applyAlignment="true" applyProtection="false">
      <alignment horizontal="left" vertical="center" textRotation="0" wrapText="true" indent="0" shrinkToFit="false"/>
      <protection locked="true" hidden="false"/>
    </xf>
    <xf numFmtId="177" fontId="7" fillId="0" borderId="39" xfId="40" applyFont="true" applyBorder="true" applyAlignment="true" applyProtection="false">
      <alignment horizontal="center" vertical="center" textRotation="0" wrapText="false" indent="0" shrinkToFit="false"/>
      <protection locked="true" hidden="false"/>
    </xf>
    <xf numFmtId="168" fontId="7" fillId="0" borderId="28" xfId="0" applyFont="true" applyBorder="true" applyAlignment="true" applyProtection="false">
      <alignment horizontal="left" vertical="center" textRotation="0" wrapText="false" indent="0" shrinkToFit="false"/>
      <protection locked="true" hidden="false"/>
    </xf>
    <xf numFmtId="164" fontId="7" fillId="0" borderId="36" xfId="0" applyFont="true" applyBorder="true" applyAlignment="true" applyProtection="false">
      <alignment horizontal="center" vertical="center" textRotation="0" wrapText="true" indent="0" shrinkToFit="false"/>
      <protection locked="true" hidden="false"/>
    </xf>
    <xf numFmtId="179" fontId="7" fillId="0" borderId="7" xfId="0" applyFont="true" applyBorder="true" applyAlignment="true" applyProtection="false">
      <alignment horizontal="center" vertical="center" textRotation="0" wrapText="false" indent="0" shrinkToFit="false"/>
      <protection locked="true" hidden="false"/>
    </xf>
    <xf numFmtId="179" fontId="7" fillId="0" borderId="28" xfId="0" applyFont="true" applyBorder="true" applyAlignment="true" applyProtection="false">
      <alignment horizontal="right" vertical="center" textRotation="0" wrapText="false" indent="0" shrinkToFit="false"/>
      <protection locked="true" hidden="false"/>
    </xf>
    <xf numFmtId="179" fontId="7" fillId="0" borderId="28" xfId="0" applyFont="true" applyBorder="true" applyAlignment="true" applyProtection="true">
      <alignment horizontal="center" vertical="center" textRotation="0" wrapText="false" indent="0" shrinkToFit="false"/>
      <protection locked="false" hidden="false"/>
    </xf>
    <xf numFmtId="179" fontId="7" fillId="0" borderId="29" xfId="0" applyFont="true" applyBorder="true" applyAlignment="true" applyProtection="false">
      <alignment horizontal="right" vertical="center" textRotation="0" wrapText="false" indent="0" shrinkToFit="false"/>
      <protection locked="true" hidden="false"/>
    </xf>
    <xf numFmtId="179" fontId="7" fillId="0" borderId="36" xfId="0" applyFont="true" applyBorder="true" applyAlignment="true" applyProtection="false">
      <alignment horizontal="right" vertical="center" textRotation="0" wrapText="false" indent="0" shrinkToFit="false"/>
      <protection locked="true" hidden="false"/>
    </xf>
    <xf numFmtId="164" fontId="8" fillId="0" borderId="28" xfId="0" applyFont="true" applyBorder="true" applyAlignment="true" applyProtection="false">
      <alignment horizontal="general" vertical="center" textRotation="0" wrapText="false" indent="0" shrinkToFit="false"/>
      <protection locked="true" hidden="false"/>
    </xf>
    <xf numFmtId="168" fontId="7" fillId="0" borderId="28" xfId="40" applyFont="true" applyBorder="true" applyAlignment="true" applyProtection="false">
      <alignment horizontal="center" vertical="center" textRotation="0" wrapText="false" indent="0" shrinkToFit="false"/>
      <protection locked="true" hidden="false"/>
    </xf>
    <xf numFmtId="164" fontId="8" fillId="0" borderId="28" xfId="31" applyFont="true" applyBorder="true" applyAlignment="false" applyProtection="false">
      <alignment horizontal="general" vertical="bottom" textRotation="0" wrapText="false" indent="0" shrinkToFit="false"/>
      <protection locked="true" hidden="false"/>
    </xf>
    <xf numFmtId="164" fontId="7" fillId="0" borderId="28" xfId="31" applyFont="true" applyBorder="true" applyAlignment="true" applyProtection="false">
      <alignment horizontal="general" vertical="top"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7" fillId="0" borderId="8" xfId="21" applyFont="true" applyBorder="true" applyAlignment="true" applyProtection="true">
      <alignment horizontal="center" vertical="center" textRotation="0" wrapText="true" indent="0" shrinkToFit="false"/>
      <protection locked="false" hidden="true"/>
    </xf>
    <xf numFmtId="164" fontId="8" fillId="0" borderId="28" xfId="31" applyFont="true" applyBorder="true" applyAlignment="true" applyProtection="false">
      <alignment horizontal="left" vertical="center" textRotation="0" wrapText="false" indent="0" shrinkToFit="false"/>
      <protection locked="true" hidden="false"/>
    </xf>
    <xf numFmtId="168" fontId="7" fillId="0" borderId="28" xfId="31" applyFont="true" applyBorder="true" applyAlignment="true" applyProtection="false">
      <alignment horizontal="general" vertical="center" textRotation="0" wrapText="false" indent="0" shrinkToFit="false"/>
      <protection locked="true" hidden="false"/>
    </xf>
    <xf numFmtId="168" fontId="7" fillId="0" borderId="28" xfId="27" applyFont="true" applyBorder="true" applyAlignment="true" applyProtection="false">
      <alignment horizontal="center" vertical="center" textRotation="0" wrapText="false" indent="0" shrinkToFit="false"/>
      <protection locked="true" hidden="false"/>
    </xf>
    <xf numFmtId="164" fontId="8" fillId="0" borderId="28" xfId="0" applyFont="true" applyBorder="true" applyAlignment="true" applyProtection="false">
      <alignment horizontal="general" vertical="top" textRotation="0" wrapText="false" indent="0" shrinkToFit="false"/>
      <protection locked="true" hidden="false"/>
    </xf>
    <xf numFmtId="164" fontId="8" fillId="0" borderId="28" xfId="0" applyFont="true" applyBorder="true" applyAlignment="true" applyProtection="false">
      <alignment horizontal="general" vertical="top" textRotation="0" wrapText="true" indent="0" shrinkToFit="false"/>
      <protection locked="true" hidden="false"/>
    </xf>
    <xf numFmtId="164" fontId="7" fillId="0" borderId="28" xfId="0" applyFont="true" applyBorder="true" applyAlignment="true" applyProtection="false">
      <alignment horizontal="left" vertical="top" textRotation="0" wrapText="false" indent="0" shrinkToFit="false"/>
      <protection locked="true" hidden="false"/>
    </xf>
    <xf numFmtId="175" fontId="7" fillId="0" borderId="28" xfId="0" applyFont="true" applyBorder="true" applyAlignment="true" applyProtection="false">
      <alignment horizontal="center" vertical="top" textRotation="0" wrapText="false" indent="0" shrinkToFit="true"/>
      <protection locked="true" hidden="false"/>
    </xf>
    <xf numFmtId="164" fontId="7" fillId="0" borderId="28" xfId="0" applyFont="true" applyBorder="true" applyAlignment="true" applyProtection="false">
      <alignment horizontal="left" vertical="top" textRotation="0" wrapText="true" indent="0" shrinkToFit="false"/>
      <protection locked="true" hidden="false"/>
    </xf>
    <xf numFmtId="164" fontId="7" fillId="0" borderId="28" xfId="0" applyFont="true" applyBorder="true" applyAlignment="true" applyProtection="false">
      <alignment horizontal="center" vertical="top" textRotation="0" wrapText="true" indent="0" shrinkToFit="false"/>
      <protection locked="true" hidden="false"/>
    </xf>
    <xf numFmtId="168" fontId="7" fillId="0" borderId="28" xfId="0" applyFont="true" applyBorder="true" applyAlignment="true" applyProtection="false">
      <alignment horizontal="center" vertical="top" textRotation="0" wrapText="false" indent="0" shrinkToFit="true"/>
      <protection locked="true" hidden="false"/>
    </xf>
    <xf numFmtId="164" fontId="8" fillId="0" borderId="12" xfId="35" applyFont="true" applyBorder="true" applyAlignment="true" applyProtection="false">
      <alignment horizontal="right" vertical="bottom" textRotation="0" wrapText="tru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8" fillId="0" borderId="28"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left" vertical="center" textRotation="0" wrapText="false" indent="0" shrinkToFit="false"/>
      <protection locked="true" hidden="false"/>
    </xf>
    <xf numFmtId="164" fontId="19" fillId="0" borderId="0" xfId="0" applyFont="true" applyBorder="false" applyAlignment="true" applyProtection="false">
      <alignment horizontal="center" vertical="center" textRotation="0" wrapText="false" indent="0" shrinkToFit="false"/>
      <protection locked="true" hidden="false"/>
    </xf>
    <xf numFmtId="164" fontId="19" fillId="0" borderId="0" xfId="0" applyFont="true" applyBorder="false" applyAlignment="true" applyProtection="false">
      <alignment horizontal="center" vertical="bottom" textRotation="0" wrapText="false" indent="0" shrinkToFit="false"/>
      <protection locked="true" hidden="false"/>
    </xf>
    <xf numFmtId="164" fontId="19" fillId="0" borderId="0" xfId="0" applyFont="true" applyBorder="true" applyAlignment="true" applyProtection="false">
      <alignment horizontal="center" vertical="bottom" textRotation="0" wrapText="false" indent="0" shrinkToFit="false"/>
      <protection locked="true" hidden="false"/>
    </xf>
    <xf numFmtId="164" fontId="18" fillId="0" borderId="0" xfId="0" applyFont="true" applyBorder="true" applyAlignment="true" applyProtection="false">
      <alignment horizontal="center" vertical="bottom" textRotation="0" wrapText="fals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19" fillId="0" borderId="28" xfId="0" applyFont="true" applyBorder="true" applyAlignment="true" applyProtection="false">
      <alignment horizontal="center" vertical="center" textRotation="0" wrapText="true" indent="0" shrinkToFit="false"/>
      <protection locked="true" hidden="false"/>
    </xf>
    <xf numFmtId="164" fontId="19" fillId="0" borderId="28" xfId="0" applyFont="true" applyBorder="true" applyAlignment="true" applyProtection="false">
      <alignment horizontal="justify" vertical="center" textRotation="0" wrapText="true" indent="0" shrinkToFit="false"/>
      <protection locked="true" hidden="false"/>
    </xf>
    <xf numFmtId="164" fontId="19" fillId="0" borderId="0" xfId="0" applyFont="true" applyBorder="true" applyAlignment="true" applyProtection="false">
      <alignment horizontal="left" vertical="center" textRotation="0" wrapText="false" indent="0" shrinkToFit="false"/>
      <protection locked="true" hidden="false"/>
    </xf>
    <xf numFmtId="164" fontId="19" fillId="0" borderId="0" xfId="0" applyFont="true" applyBorder="true" applyAlignment="true" applyProtection="false">
      <alignment horizontal="center" vertical="center" textRotation="0" wrapText="false" indent="0" shrinkToFit="false"/>
      <protection locked="true" hidden="false"/>
    </xf>
    <xf numFmtId="164" fontId="19" fillId="0" borderId="0" xfId="0" applyFont="true" applyBorder="false" applyAlignment="true" applyProtection="false">
      <alignment horizontal="center" vertical="center" textRotation="0" wrapText="true" indent="0" shrinkToFit="false"/>
      <protection locked="true" hidden="false"/>
    </xf>
    <xf numFmtId="172" fontId="20" fillId="0" borderId="0" xfId="0" applyFont="true" applyBorder="false" applyAlignment="true" applyProtection="false">
      <alignment horizontal="center" vertical="bottom" textRotation="0" wrapText="false" indent="0" shrinkToFit="false"/>
      <protection locked="true" hidden="false"/>
    </xf>
    <xf numFmtId="164" fontId="20" fillId="0" borderId="0" xfId="0" applyFont="true" applyBorder="false" applyAlignment="true" applyProtection="false">
      <alignment horizontal="center" vertical="center" textRotation="0" wrapText="false" indent="0" shrinkToFit="false"/>
      <protection locked="true" hidden="false"/>
    </xf>
    <xf numFmtId="172" fontId="18" fillId="0" borderId="0" xfId="0" applyFont="true" applyBorder="false" applyAlignment="true" applyProtection="false">
      <alignment horizontal="center" vertical="center" textRotation="0" wrapText="false" indent="0" shrinkToFit="false"/>
      <protection locked="true" hidden="false"/>
    </xf>
    <xf numFmtId="174" fontId="18"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cellXfs>
  <cellStyles count="27">
    <cellStyle name="Normal" xfId="0" builtinId="0"/>
    <cellStyle name="Comma" xfId="15" builtinId="3"/>
    <cellStyle name="Comma [0]" xfId="16" builtinId="6"/>
    <cellStyle name="Currency" xfId="17" builtinId="4"/>
    <cellStyle name="Currency [0]" xfId="18" builtinId="7"/>
    <cellStyle name="Percent" xfId="19" builtinId="5"/>
    <cellStyle name="Comma 2" xfId="20"/>
    <cellStyle name="Normal 2" xfId="21"/>
    <cellStyle name="Normal 2 2" xfId="22"/>
    <cellStyle name="Normal 2 3" xfId="23"/>
    <cellStyle name="Normal 3" xfId="24"/>
    <cellStyle name="Normal_DA" xfId="25"/>
    <cellStyle name="Normal_DA 2" xfId="26"/>
    <cellStyle name="Normal_Liepaja Peldu 5 UK tames" xfId="27"/>
    <cellStyle name="Normal_Rucava rotalu laukums - tabulas" xfId="28"/>
    <cellStyle name="Normal_Siguldas 27 - tabulas" xfId="29"/>
    <cellStyle name="Parasts 3 2" xfId="30"/>
    <cellStyle name="Style 1" xfId="31"/>
    <cellStyle name="Style 1 2" xfId="32"/>
    <cellStyle name="Style 1 4" xfId="33"/>
    <cellStyle name="Обычный_33. OZOLNIEKU NOVADA DOME_OZO SKOLA_TELPU, GAITENU, KAPNU TELPU REMONTS_TAME_VADIMS_2011_02_25_melnraksts" xfId="34"/>
    <cellStyle name="Обычный_saulkrasti_tame" xfId="35"/>
    <cellStyle name="Стиль 1" xfId="36"/>
    <cellStyle name="Стиль 1 3" xfId="37"/>
    <cellStyle name="Excel Built-in Explanatory Text" xfId="38"/>
    <cellStyle name="Excel_BuiltIn_Explanatory Text" xfId="39"/>
    <cellStyle name="Excel Built-in Normal" xfId="40"/>
  </cellStyles>
  <dxfs count="5">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00FFFFFF"/>
      </font>
      <fill>
        <patternFill>
          <bgColor rgb="FFC6EFCE"/>
        </patternFill>
      </fill>
    </dxf>
    <dxf>
      <font>
        <color rgb="00FFFFFF"/>
      </font>
      <fill>
        <patternFill>
          <bgColor rgb="FFC6EFCE"/>
        </patternFill>
      </fill>
    </dxf>
  </dxfs>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A9D18E"/>
      <rgbColor rgb="FF808080"/>
      <rgbColor rgb="FF5B9BD5"/>
      <rgbColor rgb="FF993366"/>
      <rgbColor rgb="FFFFFFCC"/>
      <rgbColor rgb="FFCCFFFF"/>
      <rgbColor rgb="FF660066"/>
      <rgbColor rgb="FFFF8080"/>
      <rgbColor rgb="FF0070C0"/>
      <rgbColor rgb="FFCCCCFF"/>
      <rgbColor rgb="FF000080"/>
      <rgbColor rgb="FFFF00FF"/>
      <rgbColor rgb="FFFFFF00"/>
      <rgbColor rgb="FF00FFFF"/>
      <rgbColor rgb="FF800080"/>
      <rgbColor rgb="FFC00000"/>
      <rgbColor rgb="FF008080"/>
      <rgbColor rgb="FF0000FF"/>
      <rgbColor rgb="FF00B0F0"/>
      <rgbColor rgb="FFCCFFFF"/>
      <rgbColor rgb="FFC6EFCE"/>
      <rgbColor rgb="FFFFEB9C"/>
      <rgbColor rgb="FF99CCFF"/>
      <rgbColor rgb="FFFF99CC"/>
      <rgbColor rgb="FFCC99FF"/>
      <rgbColor rgb="FFFFC7CE"/>
      <rgbColor rgb="FF3366FF"/>
      <rgbColor rgb="FF33CCCC"/>
      <rgbColor rgb="FF92D050"/>
      <rgbColor rgb="FFFFC000"/>
      <rgbColor rgb="FFFF9900"/>
      <rgbColor rgb="FFFF6600"/>
      <rgbColor rgb="FF666699"/>
      <rgbColor rgb="FF7F7F7F"/>
      <rgbColor rgb="FF003366"/>
      <rgbColor rgb="FF00B050"/>
      <rgbColor rgb="FF003300"/>
      <rgbColor rgb="FF333300"/>
      <rgbColor rgb="FF9C57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worksheet" Target="worksheets/sheet19.xml"/><Relationship Id="rId21" Type="http://schemas.openxmlformats.org/officeDocument/2006/relationships/worksheet" Target="worksheets/sheet20.xml"/><Relationship Id="rId22" Type="http://schemas.openxmlformats.org/officeDocument/2006/relationships/worksheet" Target="worksheets/sheet21.xml"/><Relationship Id="rId23" Type="http://schemas.openxmlformats.org/officeDocument/2006/relationships/worksheet" Target="worksheets/sheet22.xml"/><Relationship Id="rId24" Type="http://schemas.openxmlformats.org/officeDocument/2006/relationships/worksheet" Target="worksheets/sheet23.xml"/><Relationship Id="rId25" Type="http://schemas.openxmlformats.org/officeDocument/2006/relationships/worksheet" Target="worksheets/sheet24.xml"/><Relationship Id="rId26" Type="http://schemas.openxmlformats.org/officeDocument/2006/relationships/worksheet" Target="worksheets/sheet25.xml"/><Relationship Id="rId27" Type="http://schemas.openxmlformats.org/officeDocument/2006/relationships/worksheet" Target="worksheets/sheet26.xml"/><Relationship Id="rId28" Type="http://schemas.openxmlformats.org/officeDocument/2006/relationships/worksheet" Target="worksheets/sheet27.xml"/><Relationship Id="rId29" Type="http://schemas.openxmlformats.org/officeDocument/2006/relationships/worksheet" Target="worksheets/sheet28.xml"/><Relationship Id="rId30" Type="http://schemas.openxmlformats.org/officeDocument/2006/relationships/worksheet" Target="worksheets/sheet29.xml"/><Relationship Id="rId31" Type="http://schemas.openxmlformats.org/officeDocument/2006/relationships/worksheet" Target="worksheets/sheet30.xml"/><Relationship Id="rId32" Type="http://schemas.openxmlformats.org/officeDocument/2006/relationships/worksheet" Target="worksheets/sheet31.xml"/><Relationship Id="rId33" Type="http://schemas.openxmlformats.org/officeDocument/2006/relationships/worksheet" Target="worksheets/sheet32.xml"/><Relationship Id="rId34" Type="http://schemas.openxmlformats.org/officeDocument/2006/relationships/worksheet" Target="worksheets/sheet33.xml"/><Relationship Id="rId35" Type="http://schemas.openxmlformats.org/officeDocument/2006/relationships/worksheet" Target="worksheets/sheet34.xml"/><Relationship Id="rId36" Type="http://schemas.openxmlformats.org/officeDocument/2006/relationships/worksheet" Target="worksheets/sheet35.xml"/><Relationship Id="rId37" Type="http://schemas.openxmlformats.org/officeDocument/2006/relationships/worksheet" Target="worksheets/sheet36.xml"/><Relationship Id="rId38" Type="http://schemas.openxmlformats.org/officeDocument/2006/relationships/worksheet" Target="worksheets/sheet37.xml"/><Relationship Id="rId39"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 Id="rId3" Type="http://schemas.openxmlformats.org/officeDocument/2006/relationships/image" Target="../media/image3.jpeg"/><Relationship Id="rId4" Type="http://schemas.openxmlformats.org/officeDocument/2006/relationships/image" Target="../media/image4.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12</xdr:col>
      <xdr:colOff>590760</xdr:colOff>
      <xdr:row>13</xdr:row>
      <xdr:rowOff>160200</xdr:rowOff>
    </xdr:from>
    <xdr:to>
      <xdr:col>17</xdr:col>
      <xdr:colOff>262080</xdr:colOff>
      <xdr:row>27</xdr:row>
      <xdr:rowOff>93240</xdr:rowOff>
    </xdr:to>
    <xdr:pic>
      <xdr:nvPicPr>
        <xdr:cNvPr id="0" name="Picture 3" descr=""/>
        <xdr:cNvPicPr/>
      </xdr:nvPicPr>
      <xdr:blipFill>
        <a:blip r:embed="rId1"/>
        <a:stretch/>
      </xdr:blipFill>
      <xdr:spPr>
        <a:xfrm>
          <a:off x="12917160" y="4484520"/>
          <a:ext cx="3109320" cy="3561840"/>
        </a:xfrm>
        <a:prstGeom prst="rect">
          <a:avLst/>
        </a:prstGeom>
        <a:ln w="0">
          <a:noFill/>
        </a:ln>
      </xdr:spPr>
    </xdr:pic>
    <xdr:clientData/>
  </xdr:twoCellAnchor>
  <xdr:twoCellAnchor editAs="oneCell">
    <xdr:from>
      <xdr:col>8</xdr:col>
      <xdr:colOff>416160</xdr:colOff>
      <xdr:row>13</xdr:row>
      <xdr:rowOff>140760</xdr:rowOff>
    </xdr:from>
    <xdr:to>
      <xdr:col>12</xdr:col>
      <xdr:colOff>553320</xdr:colOff>
      <xdr:row>20</xdr:row>
      <xdr:rowOff>82800</xdr:rowOff>
    </xdr:to>
    <xdr:pic>
      <xdr:nvPicPr>
        <xdr:cNvPr id="1" name="Picture 4" descr=""/>
        <xdr:cNvPicPr/>
      </xdr:nvPicPr>
      <xdr:blipFill>
        <a:blip r:embed="rId2"/>
        <a:stretch/>
      </xdr:blipFill>
      <xdr:spPr>
        <a:xfrm>
          <a:off x="10121400" y="4465080"/>
          <a:ext cx="2758320" cy="1970640"/>
        </a:xfrm>
        <a:prstGeom prst="rect">
          <a:avLst/>
        </a:prstGeom>
        <a:ln w="0">
          <a:noFill/>
        </a:ln>
      </xdr:spPr>
    </xdr:pic>
    <xdr:clientData/>
  </xdr:twoCellAnchor>
  <xdr:twoCellAnchor editAs="oneCell">
    <xdr:from>
      <xdr:col>4</xdr:col>
      <xdr:colOff>16200</xdr:colOff>
      <xdr:row>13</xdr:row>
      <xdr:rowOff>140760</xdr:rowOff>
    </xdr:from>
    <xdr:to>
      <xdr:col>8</xdr:col>
      <xdr:colOff>316440</xdr:colOff>
      <xdr:row>24</xdr:row>
      <xdr:rowOff>76320</xdr:rowOff>
    </xdr:to>
    <xdr:pic>
      <xdr:nvPicPr>
        <xdr:cNvPr id="2" name="Picture 5" descr=""/>
        <xdr:cNvPicPr/>
      </xdr:nvPicPr>
      <xdr:blipFill>
        <a:blip r:embed="rId3"/>
        <a:stretch/>
      </xdr:blipFill>
      <xdr:spPr>
        <a:xfrm>
          <a:off x="7099920" y="4465080"/>
          <a:ext cx="2921760" cy="2859480"/>
        </a:xfrm>
        <a:prstGeom prst="rect">
          <a:avLst/>
        </a:prstGeom>
        <a:ln w="0">
          <a:noFill/>
        </a:ln>
      </xdr:spPr>
    </xdr:pic>
    <xdr:clientData/>
  </xdr:twoCellAnchor>
  <xdr:twoCellAnchor editAs="oneCell">
    <xdr:from>
      <xdr:col>17</xdr:col>
      <xdr:colOff>522000</xdr:colOff>
      <xdr:row>13</xdr:row>
      <xdr:rowOff>134640</xdr:rowOff>
    </xdr:from>
    <xdr:to>
      <xdr:col>22</xdr:col>
      <xdr:colOff>280440</xdr:colOff>
      <xdr:row>24</xdr:row>
      <xdr:rowOff>210600</xdr:rowOff>
    </xdr:to>
    <xdr:pic>
      <xdr:nvPicPr>
        <xdr:cNvPr id="3" name="Picture 6" descr=""/>
        <xdr:cNvPicPr/>
      </xdr:nvPicPr>
      <xdr:blipFill>
        <a:blip r:embed="rId4"/>
        <a:stretch/>
      </xdr:blipFill>
      <xdr:spPr>
        <a:xfrm>
          <a:off x="16286400" y="4458960"/>
          <a:ext cx="3034800" cy="2999880"/>
        </a:xfrm>
        <a:prstGeom prst="rect">
          <a:avLst/>
        </a:prstGeom>
        <a:ln w="0">
          <a:noFill/>
        </a:ln>
      </xdr:spPr>
    </xdr:pic>
    <xdr:clientData/>
  </xdr:twoCellAnchor>
</xdr:wsDr>
</file>

<file path=xl/worksheets/_rels/sheet37.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5B9BD5"/>
    <pageSetUpPr fitToPage="false"/>
  </sheetPr>
  <dimension ref="A2:C3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7" activeCellId="0" sqref="B7"/>
    </sheetView>
  </sheetViews>
  <sheetFormatPr defaultColWidth="9.15625" defaultRowHeight="11.25" zeroHeight="false" outlineLevelRow="0" outlineLevelCol="0"/>
  <cols>
    <col collapsed="false" customWidth="true" hidden="false" outlineLevel="0" max="1" min="1" style="1" width="16.86"/>
    <col collapsed="false" customWidth="true" hidden="false" outlineLevel="0" max="2" min="2" style="1" width="43.43"/>
    <col collapsed="false" customWidth="true" hidden="false" outlineLevel="0" max="3" min="3" style="1" width="22.43"/>
    <col collapsed="false" customWidth="false" hidden="false" outlineLevel="0" max="191" min="4" style="1" width="9.14"/>
    <col collapsed="false" customWidth="true" hidden="false" outlineLevel="0" max="192" min="192" style="1" width="1.43"/>
    <col collapsed="false" customWidth="true" hidden="false" outlineLevel="0" max="193" min="193" style="1" width="2.14"/>
    <col collapsed="false" customWidth="true" hidden="false" outlineLevel="0" max="194" min="194" style="1" width="16.86"/>
    <col collapsed="false" customWidth="true" hidden="false" outlineLevel="0" max="195" min="195" style="1" width="43.43"/>
    <col collapsed="false" customWidth="true" hidden="false" outlineLevel="0" max="196" min="196" style="1" width="22.43"/>
    <col collapsed="false" customWidth="false" hidden="false" outlineLevel="0" max="197" min="197" style="1" width="9.14"/>
    <col collapsed="false" customWidth="true" hidden="false" outlineLevel="0" max="198" min="198" style="1" width="13.86"/>
    <col collapsed="false" customWidth="false" hidden="false" outlineLevel="0" max="447" min="199" style="1" width="9.14"/>
    <col collapsed="false" customWidth="true" hidden="false" outlineLevel="0" max="448" min="448" style="1" width="1.43"/>
    <col collapsed="false" customWidth="true" hidden="false" outlineLevel="0" max="449" min="449" style="1" width="2.14"/>
    <col collapsed="false" customWidth="true" hidden="false" outlineLevel="0" max="450" min="450" style="1" width="16.86"/>
    <col collapsed="false" customWidth="true" hidden="false" outlineLevel="0" max="451" min="451" style="1" width="43.43"/>
    <col collapsed="false" customWidth="true" hidden="false" outlineLevel="0" max="452" min="452" style="1" width="22.43"/>
    <col collapsed="false" customWidth="false" hidden="false" outlineLevel="0" max="453" min="453" style="1" width="9.14"/>
    <col collapsed="false" customWidth="true" hidden="false" outlineLevel="0" max="454" min="454" style="1" width="13.86"/>
    <col collapsed="false" customWidth="false" hidden="false" outlineLevel="0" max="703" min="455" style="1" width="9.14"/>
    <col collapsed="false" customWidth="true" hidden="false" outlineLevel="0" max="704" min="704" style="1" width="1.43"/>
    <col collapsed="false" customWidth="true" hidden="false" outlineLevel="0" max="705" min="705" style="1" width="2.14"/>
    <col collapsed="false" customWidth="true" hidden="false" outlineLevel="0" max="706" min="706" style="1" width="16.86"/>
    <col collapsed="false" customWidth="true" hidden="false" outlineLevel="0" max="707" min="707" style="1" width="43.43"/>
    <col collapsed="false" customWidth="true" hidden="false" outlineLevel="0" max="708" min="708" style="1" width="22.43"/>
    <col collapsed="false" customWidth="false" hidden="false" outlineLevel="0" max="709" min="709" style="1" width="9.14"/>
    <col collapsed="false" customWidth="true" hidden="false" outlineLevel="0" max="710" min="710" style="1" width="13.86"/>
    <col collapsed="false" customWidth="false" hidden="false" outlineLevel="0" max="959" min="711" style="1" width="9.14"/>
    <col collapsed="false" customWidth="true" hidden="false" outlineLevel="0" max="960" min="960" style="1" width="1.43"/>
    <col collapsed="false" customWidth="true" hidden="false" outlineLevel="0" max="961" min="961" style="1" width="2.14"/>
    <col collapsed="false" customWidth="true" hidden="false" outlineLevel="0" max="962" min="962" style="1" width="16.86"/>
    <col collapsed="false" customWidth="true" hidden="false" outlineLevel="0" max="963" min="963" style="1" width="43.43"/>
    <col collapsed="false" customWidth="true" hidden="false" outlineLevel="0" max="964" min="964" style="1" width="22.43"/>
    <col collapsed="false" customWidth="false" hidden="false" outlineLevel="0" max="965" min="965" style="1" width="9.14"/>
    <col collapsed="false" customWidth="true" hidden="false" outlineLevel="0" max="966" min="966" style="1" width="13.86"/>
    <col collapsed="false" customWidth="false" hidden="false" outlineLevel="0" max="1024" min="967" style="1" width="9.14"/>
  </cols>
  <sheetData>
    <row r="2" customFormat="false" ht="11.25" hidden="false" customHeight="false" outlineLevel="0" collapsed="false">
      <c r="C2" s="2" t="s">
        <v>0</v>
      </c>
    </row>
    <row r="3" customFormat="false" ht="11.25" hidden="false" customHeight="false" outlineLevel="0" collapsed="false">
      <c r="A3" s="2"/>
      <c r="B3" s="3"/>
      <c r="C3" s="3"/>
    </row>
    <row r="4" customFormat="false" ht="11.25" hidden="false" customHeight="false" outlineLevel="0" collapsed="false">
      <c r="B4" s="4" t="s">
        <v>1</v>
      </c>
      <c r="C4" s="4"/>
    </row>
    <row r="5" customFormat="false" ht="11.25" hidden="false" customHeight="false" outlineLevel="0" collapsed="false">
      <c r="A5" s="2"/>
      <c r="B5" s="2"/>
      <c r="C5" s="2"/>
    </row>
    <row r="6" customFormat="false" ht="11.25" hidden="false" customHeight="false" outlineLevel="0" collapsed="false">
      <c r="C6" s="5" t="s">
        <v>2</v>
      </c>
    </row>
    <row r="8" customFormat="false" ht="11.25" hidden="false" customHeight="false" outlineLevel="0" collapsed="false">
      <c r="B8" s="6" t="s">
        <v>3</v>
      </c>
      <c r="C8" s="6"/>
    </row>
    <row r="11" customFormat="false" ht="11.25" hidden="false" customHeight="false" outlineLevel="0" collapsed="false">
      <c r="B11" s="2" t="s">
        <v>4</v>
      </c>
    </row>
    <row r="12" customFormat="false" ht="11.25" hidden="false" customHeight="false" outlineLevel="0" collapsed="false">
      <c r="B12" s="7" t="s">
        <v>5</v>
      </c>
    </row>
    <row r="13" customFormat="false" ht="11.25" hidden="false" customHeight="true" outlineLevel="0" collapsed="false">
      <c r="A13" s="5" t="s">
        <v>6</v>
      </c>
      <c r="B13" s="8" t="s">
        <v>7</v>
      </c>
      <c r="C13" s="8"/>
    </row>
    <row r="14" customFormat="false" ht="11.25" hidden="false" customHeight="true" outlineLevel="0" collapsed="false">
      <c r="A14" s="5" t="s">
        <v>8</v>
      </c>
      <c r="B14" s="9" t="s">
        <v>9</v>
      </c>
      <c r="C14" s="9"/>
    </row>
    <row r="15" customFormat="false" ht="11.25" hidden="false" customHeight="true" outlineLevel="0" collapsed="false">
      <c r="A15" s="5" t="s">
        <v>10</v>
      </c>
      <c r="B15" s="9" t="s">
        <v>11</v>
      </c>
      <c r="C15" s="9"/>
    </row>
    <row r="16" customFormat="false" ht="11.25" hidden="false" customHeight="false" outlineLevel="0" collapsed="false">
      <c r="A16" s="5" t="s">
        <v>12</v>
      </c>
      <c r="B16" s="9"/>
      <c r="C16" s="9"/>
    </row>
    <row r="17" customFormat="false" ht="12" hidden="false" customHeight="false" outlineLevel="0" collapsed="false"/>
    <row r="18" customFormat="false" ht="11.25" hidden="false" customHeight="false" outlineLevel="0" collapsed="false">
      <c r="A18" s="10" t="s">
        <v>13</v>
      </c>
      <c r="B18" s="11" t="s">
        <v>14</v>
      </c>
      <c r="C18" s="12" t="s">
        <v>15</v>
      </c>
    </row>
    <row r="19" customFormat="false" ht="11.25" hidden="false" customHeight="false" outlineLevel="0" collapsed="false">
      <c r="A19" s="13"/>
      <c r="B19" s="14" t="s">
        <v>16</v>
      </c>
      <c r="C19" s="15" t="n">
        <f aca="false">'Kops a+c+n'!E40</f>
        <v>0</v>
      </c>
    </row>
    <row r="20" customFormat="false" ht="11.25" hidden="false" customHeight="false" outlineLevel="0" collapsed="false">
      <c r="A20" s="16"/>
      <c r="B20" s="17"/>
      <c r="C20" s="18"/>
    </row>
    <row r="21" customFormat="false" ht="11.25" hidden="false" customHeight="false" outlineLevel="0" collapsed="false">
      <c r="A21" s="19"/>
      <c r="B21" s="14"/>
      <c r="C21" s="18"/>
    </row>
    <row r="22" customFormat="false" ht="11.25" hidden="false" customHeight="false" outlineLevel="0" collapsed="false">
      <c r="A22" s="19"/>
      <c r="B22" s="14"/>
      <c r="C22" s="18"/>
    </row>
    <row r="23" customFormat="false" ht="11.25" hidden="false" customHeight="false" outlineLevel="0" collapsed="false">
      <c r="A23" s="19"/>
      <c r="B23" s="14"/>
      <c r="C23" s="18"/>
    </row>
    <row r="24" customFormat="false" ht="11.25" hidden="false" customHeight="false" outlineLevel="0" collapsed="false">
      <c r="A24" s="19"/>
      <c r="B24" s="14"/>
      <c r="C24" s="18"/>
    </row>
    <row r="25" customFormat="false" ht="12" hidden="false" customHeight="false" outlineLevel="0" collapsed="false">
      <c r="A25" s="20"/>
      <c r="B25" s="21"/>
      <c r="C25" s="22"/>
    </row>
    <row r="26" customFormat="false" ht="12" hidden="false" customHeight="false" outlineLevel="0" collapsed="false">
      <c r="A26" s="23"/>
      <c r="B26" s="24" t="s">
        <v>17</v>
      </c>
      <c r="C26" s="25" t="n">
        <f aca="false">SUM(C19:C25)</f>
        <v>0</v>
      </c>
    </row>
    <row r="27" customFormat="false" ht="12" hidden="false" customHeight="false" outlineLevel="0" collapsed="false">
      <c r="B27" s="26"/>
      <c r="C27" s="27"/>
    </row>
    <row r="28" customFormat="false" ht="12" hidden="false" customHeight="false" outlineLevel="0" collapsed="false">
      <c r="A28" s="28" t="s">
        <v>18</v>
      </c>
      <c r="B28" s="28"/>
      <c r="C28" s="29" t="n">
        <f aca="false">ROUND(C26*21%,2)</f>
        <v>0</v>
      </c>
    </row>
    <row r="31" customFormat="false" ht="11.25" hidden="false" customHeight="false" outlineLevel="0" collapsed="false">
      <c r="A31" s="1" t="s">
        <v>19</v>
      </c>
      <c r="B31" s="30"/>
      <c r="C31" s="30"/>
    </row>
    <row r="32" customFormat="false" ht="11.25" hidden="false" customHeight="true" outlineLevel="0" collapsed="false">
      <c r="B32" s="31" t="s">
        <v>20</v>
      </c>
      <c r="C32" s="31"/>
    </row>
    <row r="34" customFormat="false" ht="11.25" hidden="false" customHeight="false" outlineLevel="0" collapsed="false">
      <c r="A34" s="1" t="s">
        <v>21</v>
      </c>
      <c r="B34" s="32"/>
      <c r="C34" s="33"/>
    </row>
    <row r="35" customFormat="false" ht="11.25" hidden="false" customHeight="false" outlineLevel="0" collapsed="false">
      <c r="A35" s="33"/>
      <c r="B35" s="33"/>
      <c r="C35" s="33"/>
    </row>
    <row r="36" customFormat="false" ht="11.25" hidden="false" customHeight="false" outlineLevel="0" collapsed="false">
      <c r="A36" s="1" t="s">
        <v>22</v>
      </c>
    </row>
  </sheetData>
  <mergeCells count="9">
    <mergeCell ref="B4:C4"/>
    <mergeCell ref="B8:C8"/>
    <mergeCell ref="B13:C13"/>
    <mergeCell ref="B14:C14"/>
    <mergeCell ref="B15:C15"/>
    <mergeCell ref="B16:C16"/>
    <mergeCell ref="A28:B28"/>
    <mergeCell ref="B31:C31"/>
    <mergeCell ref="B32:C32"/>
  </mergeCells>
  <conditionalFormatting sqref="B13:B16">
    <cfRule type="cellIs" priority="2" operator="equal" aboveAverage="0" equalAverage="0" bottom="0" percent="0" rank="0" text="" dxfId="0">
      <formula>0</formula>
    </cfRule>
  </conditionalFormatting>
  <conditionalFormatting sqref="A19:B19">
    <cfRule type="cellIs" priority="3" operator="equal" aboveAverage="0" equalAverage="0" bottom="0" percent="0" rank="0" text="" dxfId="0">
      <formula>0</formula>
    </cfRule>
  </conditionalFormatting>
  <conditionalFormatting sqref="C19 C26 C28">
    <cfRule type="cellIs" priority="4" operator="equal" aboveAverage="0" equalAverage="0" bottom="0" percent="0" rank="0" text="" dxfId="1">
      <formula>0</formula>
    </cfRule>
  </conditionalFormatting>
  <conditionalFormatting sqref="B31:C31">
    <cfRule type="cellIs" priority="5" operator="equal" aboveAverage="0" equalAverage="0" bottom="0" percent="0" rank="0" text="" dxfId="0">
      <formula>0</formula>
    </cfRule>
  </conditionalFormatting>
  <conditionalFormatting sqref="B34">
    <cfRule type="cellIs" priority="6" operator="equal" aboveAverage="0" equalAverage="0" bottom="0" percent="0" rank="0" text="" dxfId="0">
      <formula>0</formula>
    </cfRule>
  </conditionalFormatting>
  <conditionalFormatting sqref="A36">
    <cfRule type="cellIs" priority="7" operator="equal" aboveAverage="0" equalAverage="0" bottom="0" percent="0" rank="0" text="" dxfId="0">
      <formula>"Tāme sastādīta 20__. gada __. _________"</formula>
    </cfRule>
  </conditionalFormatting>
  <printOptions headings="false" gridLines="false" gridLinesSet="true" horizontalCentered="false" verticalCentered="false"/>
  <pageMargins left="0" right="0" top="0.39375" bottom="0.39375"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C00000"/>
    <pageSetUpPr fitToPage="false"/>
  </sheetPr>
  <dimension ref="A1:P75"/>
  <sheetViews>
    <sheetView showFormulas="false" showGridLines="true" showRowColHeaders="true" showZeros="true" rightToLeft="false" tabSelected="false" showOutlineSymbols="true" defaultGridColor="true" view="normal" topLeftCell="A1" colorId="64" zoomScale="100" zoomScaleNormal="100" zoomScalePageLayoutView="70" workbookViewId="0">
      <selection pane="topLeft" activeCell="E35" activeCellId="0" sqref="E35"/>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5.28"/>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5.43"/>
    <col collapsed="false" customWidth="true" hidden="false" outlineLevel="0" max="7" min="7" style="1" width="4.86"/>
    <col collapsed="false" customWidth="true" hidden="false" outlineLevel="0" max="10" min="8" style="1" width="6.71"/>
    <col collapsed="false" customWidth="true" hidden="false" outlineLevel="0" max="11" min="11" style="1" width="7"/>
    <col collapsed="false" customWidth="true" hidden="false" outlineLevel="0" max="15" min="12" style="1" width="7.71"/>
    <col collapsed="false" customWidth="true" hidden="false" outlineLevel="0" max="16" min="16" style="1" width="9"/>
    <col collapsed="false" customWidth="false" hidden="false" outlineLevel="0" max="1024" min="17" style="1" width="9.14"/>
  </cols>
  <sheetData>
    <row r="1" customFormat="false" ht="11.25" hidden="false" customHeight="false" outlineLevel="0" collapsed="false">
      <c r="A1" s="94"/>
      <c r="B1" s="94"/>
      <c r="C1" s="118" t="s">
        <v>51</v>
      </c>
      <c r="D1" s="119" t="n">
        <f aca="false">'1a+c+n'!D1</f>
        <v>1</v>
      </c>
      <c r="E1" s="94"/>
      <c r="F1" s="94"/>
      <c r="G1" s="94"/>
      <c r="H1" s="94"/>
      <c r="I1" s="94"/>
      <c r="J1" s="94"/>
      <c r="N1" s="120"/>
      <c r="O1" s="118"/>
      <c r="P1" s="121"/>
    </row>
    <row r="2" customFormat="false" ht="11.25" hidden="false" customHeight="false" outlineLevel="0" collapsed="false">
      <c r="A2" s="122"/>
      <c r="B2" s="122"/>
      <c r="C2" s="123" t="str">
        <f aca="false">'1a+c+n'!C2:I2</f>
        <v>Fasādes atjaunošanas darbi</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24</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229" t="n">
        <f aca="false">ar</f>
        <v>0</v>
      </c>
      <c r="B9" s="229"/>
      <c r="C9" s="229"/>
      <c r="D9" s="229"/>
      <c r="E9" s="229"/>
      <c r="F9" s="229"/>
      <c r="G9" s="128"/>
      <c r="H9" s="128"/>
      <c r="I9" s="128"/>
      <c r="J9" s="129" t="s">
        <v>53</v>
      </c>
      <c r="K9" s="129"/>
      <c r="L9" s="129"/>
      <c r="M9" s="129"/>
      <c r="N9" s="130" t="n">
        <f aca="false">P63</f>
        <v>0</v>
      </c>
      <c r="O9" s="130"/>
      <c r="P9" s="128"/>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row>
    <row r="11" customFormat="false" ht="12" hidden="false" customHeight="false" outlineLevel="0" collapsed="false">
      <c r="A11" s="131"/>
      <c r="B11" s="132"/>
      <c r="C11" s="5"/>
      <c r="D11" s="94"/>
      <c r="E11" s="94"/>
      <c r="F11" s="94"/>
      <c r="G11" s="94"/>
      <c r="H11" s="94"/>
      <c r="I11" s="94"/>
      <c r="J11" s="94"/>
      <c r="K11" s="94"/>
      <c r="L11" s="135"/>
      <c r="M11" s="135"/>
      <c r="N11" s="136"/>
      <c r="O11" s="120"/>
      <c r="P11" s="94"/>
    </row>
    <row r="12" customFormat="false" ht="11.25" hidden="false" customHeight="true" outlineLevel="0" collapsed="false">
      <c r="A12" s="58" t="s">
        <v>34</v>
      </c>
      <c r="B12" s="137" t="s">
        <v>56</v>
      </c>
      <c r="C12" s="138" t="s">
        <v>57</v>
      </c>
      <c r="D12" s="139" t="s">
        <v>58</v>
      </c>
      <c r="E12" s="140" t="s">
        <v>59</v>
      </c>
      <c r="F12" s="141" t="s">
        <v>60</v>
      </c>
      <c r="G12" s="141"/>
      <c r="H12" s="141"/>
      <c r="I12" s="141"/>
      <c r="J12" s="141"/>
      <c r="K12" s="141"/>
      <c r="L12" s="141" t="s">
        <v>61</v>
      </c>
      <c r="M12" s="141"/>
      <c r="N12" s="141"/>
      <c r="O12" s="141"/>
      <c r="P12" s="141"/>
    </row>
    <row r="13" customFormat="false" ht="118.5" hidden="false" customHeight="false" outlineLevel="0" collapsed="false">
      <c r="A13" s="58"/>
      <c r="B13" s="137"/>
      <c r="C13" s="138"/>
      <c r="D13" s="139"/>
      <c r="E13" s="140"/>
      <c r="F13" s="142" t="s">
        <v>63</v>
      </c>
      <c r="G13" s="143" t="s">
        <v>64</v>
      </c>
      <c r="H13" s="143" t="s">
        <v>65</v>
      </c>
      <c r="I13" s="143" t="s">
        <v>66</v>
      </c>
      <c r="J13" s="143" t="s">
        <v>67</v>
      </c>
      <c r="K13" s="144" t="s">
        <v>68</v>
      </c>
      <c r="L13" s="142" t="s">
        <v>63</v>
      </c>
      <c r="M13" s="143" t="s">
        <v>65</v>
      </c>
      <c r="N13" s="143" t="s">
        <v>66</v>
      </c>
      <c r="O13" s="143" t="s">
        <v>67</v>
      </c>
      <c r="P13" s="230" t="s">
        <v>68</v>
      </c>
    </row>
    <row r="14" customFormat="false" ht="11.25" hidden="false" customHeight="false" outlineLevel="0" collapsed="false">
      <c r="A14" s="65" t="n">
        <f aca="false">IF(P14=0,0,IF(COUNTBLANK(P14)=1,0,COUNTA($P$14:P14)))</f>
        <v>0</v>
      </c>
      <c r="B14" s="70" t="str">
        <f aca="false">IF($C$4="Attiecināmās izmaksas",IF('1a+c+n'!$Q14="A",'1a+c+n'!B14,0))</f>
        <v>līg.c.</v>
      </c>
      <c r="C14" s="231" t="str">
        <f aca="false">IF($C$4="Attiecināmās izmaksas",IF('1a+c+n'!$Q14="A",'1a+c+n'!C14,0))</f>
        <v>Metāla nožogojuma montāža, h=2,0 m</v>
      </c>
      <c r="D14" s="70" t="str">
        <f aca="false">IF($C$4="Attiecināmās izmaksas",IF('1a+c+n'!$Q14="A",'1a+c+n'!D14,0))</f>
        <v>m</v>
      </c>
      <c r="E14" s="71"/>
      <c r="F14" s="69"/>
      <c r="G14" s="70" t="n">
        <f aca="false">IF($C$4="Attiecināmās izmaksas",IF('1a+c+n'!$Q14="A",'1a+c+n'!G14,0))</f>
        <v>0</v>
      </c>
      <c r="H14" s="70" t="n">
        <f aca="false">IF($C$4="Attiecināmās izmaksas",IF('1a+c+n'!$Q14="A",'1a+c+n'!H14,0))</f>
        <v>0</v>
      </c>
      <c r="I14" s="70"/>
      <c r="J14" s="70"/>
      <c r="K14" s="71" t="n">
        <f aca="false">IF($C$4="Attiecināmās izmaksas",IF('1a+c+n'!$Q14="A",'1a+c+n'!K14,0))</f>
        <v>0</v>
      </c>
      <c r="L14" s="69" t="n">
        <f aca="false">IF($C$4="Attiecināmās izmaksas",IF('1a+c+n'!$Q14="A",'1a+c+n'!L14,0))</f>
        <v>0</v>
      </c>
      <c r="M14" s="70" t="n">
        <f aca="false">IF($C$4="Attiecināmās izmaksas",IF('1a+c+n'!$Q14="A",'1a+c+n'!M14,0))</f>
        <v>0</v>
      </c>
      <c r="N14" s="70" t="n">
        <f aca="false">IF($C$4="Attiecināmās izmaksas",IF('1a+c+n'!$Q14="A",'1a+c+n'!N14,0))</f>
        <v>0</v>
      </c>
      <c r="O14" s="70" t="n">
        <f aca="false">IF($C$4="Attiecināmās izmaksas",IF('1a+c+n'!$Q14="A",'1a+c+n'!O14,0))</f>
        <v>0</v>
      </c>
      <c r="P14" s="71" t="n">
        <f aca="false">IF($C$4="Attiecināmās izmaksas",IF('1a+c+n'!$Q14="A",'1a+c+n'!P14,0))</f>
        <v>0</v>
      </c>
    </row>
    <row r="15" customFormat="false" ht="11.25" hidden="false" customHeight="false" outlineLevel="0" collapsed="false">
      <c r="A15" s="13" t="n">
        <f aca="false">IF(P15=0,0,IF(COUNTBLANK(P15)=1,0,COUNTA($P$14:P15)))</f>
        <v>0</v>
      </c>
      <c r="B15" s="76" t="n">
        <f aca="false">IF($C$4="Attiecināmās izmaksas",IF('1a+c+n'!$Q15="A",'1a+c+n'!B15,0))</f>
        <v>0</v>
      </c>
      <c r="C15" s="232" t="str">
        <f aca="false">IF($C$4="Attiecināmās izmaksas",IF('1a+c+n'!$Q15="A",'1a+c+n'!C15,0))</f>
        <v>Žogs 3,5×2m</v>
      </c>
      <c r="D15" s="76" t="str">
        <f aca="false">IF($C$4="Attiecināmās izmaksas",IF('1a+c+n'!$Q15="A",'1a+c+n'!D15,0))</f>
        <v>gb.</v>
      </c>
      <c r="E15" s="77"/>
      <c r="F15" s="75"/>
      <c r="G15" s="76"/>
      <c r="H15" s="76" t="n">
        <f aca="false">IF($C$4="Attiecināmās izmaksas",IF('1a+c+n'!$Q15="A",'1a+c+n'!H15,0))</f>
        <v>0</v>
      </c>
      <c r="I15" s="76"/>
      <c r="J15" s="76"/>
      <c r="K15" s="77" t="n">
        <f aca="false">IF($C$4="Attiecināmās izmaksas",IF('1a+c+n'!$Q15="A",'1a+c+n'!K15,0))</f>
        <v>0</v>
      </c>
      <c r="L15" s="75" t="n">
        <f aca="false">IF($C$4="Attiecināmās izmaksas",IF('1a+c+n'!$Q15="A",'1a+c+n'!L15,0))</f>
        <v>0</v>
      </c>
      <c r="M15" s="76" t="n">
        <f aca="false">IF($C$4="Attiecināmās izmaksas",IF('1a+c+n'!$Q15="A",'1a+c+n'!M15,0))</f>
        <v>0</v>
      </c>
      <c r="N15" s="76" t="n">
        <f aca="false">IF($C$4="Attiecināmās izmaksas",IF('1a+c+n'!$Q15="A",'1a+c+n'!N15,0))</f>
        <v>0</v>
      </c>
      <c r="O15" s="76" t="n">
        <f aca="false">IF($C$4="Attiecināmās izmaksas",IF('1a+c+n'!$Q15="A",'1a+c+n'!O15,0))</f>
        <v>0</v>
      </c>
      <c r="P15" s="77" t="n">
        <f aca="false">IF($C$4="Attiecināmās izmaksas",IF('1a+c+n'!$Q15="A",'1a+c+n'!P15,0))</f>
        <v>0</v>
      </c>
    </row>
    <row r="16" customFormat="false" ht="11.25" hidden="false" customHeight="false" outlineLevel="0" collapsed="false">
      <c r="A16" s="13" t="n">
        <f aca="false">IF(P16=0,0,IF(COUNTBLANK(P16)=1,0,COUNTA($P$14:P16)))</f>
        <v>0</v>
      </c>
      <c r="B16" s="76" t="n">
        <f aca="false">IF($C$4="Attiecināmās izmaksas",IF('1a+c+n'!$Q16="A",'1a+c+n'!B16,0))</f>
        <v>0</v>
      </c>
      <c r="C16" s="232" t="str">
        <f aca="false">IF($C$4="Attiecināmās izmaksas",IF('1a+c+n'!$Q16="A",'1a+c+n'!C16,0))</f>
        <v>Pēda</v>
      </c>
      <c r="D16" s="76" t="str">
        <f aca="false">IF($C$4="Attiecināmās izmaksas",IF('1a+c+n'!$Q16="A",'1a+c+n'!D16,0))</f>
        <v>gb.</v>
      </c>
      <c r="E16" s="77"/>
      <c r="F16" s="75"/>
      <c r="G16" s="76"/>
      <c r="H16" s="76" t="n">
        <f aca="false">IF($C$4="Attiecināmās izmaksas",IF('1a+c+n'!$Q16="A",'1a+c+n'!H16,0))</f>
        <v>0</v>
      </c>
      <c r="I16" s="76"/>
      <c r="J16" s="76"/>
      <c r="K16" s="77" t="n">
        <f aca="false">IF($C$4="Attiecināmās izmaksas",IF('1a+c+n'!$Q16="A",'1a+c+n'!K16,0))</f>
        <v>0</v>
      </c>
      <c r="L16" s="75" t="n">
        <f aca="false">IF($C$4="Attiecināmās izmaksas",IF('1a+c+n'!$Q16="A",'1a+c+n'!L16,0))</f>
        <v>0</v>
      </c>
      <c r="M16" s="76" t="n">
        <f aca="false">IF($C$4="Attiecināmās izmaksas",IF('1a+c+n'!$Q16="A",'1a+c+n'!M16,0))</f>
        <v>0</v>
      </c>
      <c r="N16" s="76" t="n">
        <f aca="false">IF($C$4="Attiecināmās izmaksas",IF('1a+c+n'!$Q16="A",'1a+c+n'!N16,0))</f>
        <v>0</v>
      </c>
      <c r="O16" s="76" t="n">
        <f aca="false">IF($C$4="Attiecināmās izmaksas",IF('1a+c+n'!$Q16="A",'1a+c+n'!O16,0))</f>
        <v>0</v>
      </c>
      <c r="P16" s="77" t="n">
        <f aca="false">IF($C$4="Attiecināmās izmaksas",IF('1a+c+n'!$Q16="A",'1a+c+n'!P16,0))</f>
        <v>0</v>
      </c>
    </row>
    <row r="17" customFormat="false" ht="11.25" hidden="false" customHeight="false" outlineLevel="0" collapsed="false">
      <c r="A17" s="13" t="n">
        <f aca="false">IF(P17=0,0,IF(COUNTBLANK(P17)=1,0,COUNTA($P$14:P17)))</f>
        <v>0</v>
      </c>
      <c r="B17" s="76" t="str">
        <f aca="false">IF($C$4="Attiecināmās izmaksas",IF('1a+c+n'!$Q17="A",'1a+c+n'!B17,0))</f>
        <v>līg.c.</v>
      </c>
      <c r="C17" s="232" t="str">
        <f aca="false">IF($C$4="Attiecināmās izmaksas",IF('1a+c+n'!$Q17="A",'1a+c+n'!C17,0))</f>
        <v>Sastatņu montēšana </v>
      </c>
      <c r="D17" s="76" t="str">
        <f aca="false">IF($C$4="Attiecināmās izmaksas",IF('1a+c+n'!$Q17="A",'1a+c+n'!D17,0))</f>
        <v>m²</v>
      </c>
      <c r="E17" s="77"/>
      <c r="F17" s="75"/>
      <c r="G17" s="76"/>
      <c r="H17" s="76" t="n">
        <f aca="false">IF($C$4="Attiecināmās izmaksas",IF('1a+c+n'!$Q17="A",'1a+c+n'!H17,0))</f>
        <v>0</v>
      </c>
      <c r="I17" s="76"/>
      <c r="J17" s="76"/>
      <c r="K17" s="77" t="n">
        <f aca="false">IF($C$4="Attiecināmās izmaksas",IF('1a+c+n'!$Q17="A",'1a+c+n'!K17,0))</f>
        <v>0</v>
      </c>
      <c r="L17" s="75" t="n">
        <f aca="false">IF($C$4="Attiecināmās izmaksas",IF('1a+c+n'!$Q17="A",'1a+c+n'!L17,0))</f>
        <v>0</v>
      </c>
      <c r="M17" s="76" t="n">
        <f aca="false">IF($C$4="Attiecināmās izmaksas",IF('1a+c+n'!$Q17="A",'1a+c+n'!M17,0))</f>
        <v>0</v>
      </c>
      <c r="N17" s="76" t="n">
        <f aca="false">IF($C$4="Attiecināmās izmaksas",IF('1a+c+n'!$Q17="A",'1a+c+n'!N17,0))</f>
        <v>0</v>
      </c>
      <c r="O17" s="76" t="n">
        <f aca="false">IF($C$4="Attiecināmās izmaksas",IF('1a+c+n'!$Q17="A",'1a+c+n'!O17,0))</f>
        <v>0</v>
      </c>
      <c r="P17" s="77" t="n">
        <f aca="false">IF($C$4="Attiecināmās izmaksas",IF('1a+c+n'!$Q17="A",'1a+c+n'!P17,0))</f>
        <v>0</v>
      </c>
    </row>
    <row r="18" customFormat="false" ht="11.25" hidden="false" customHeight="false" outlineLevel="0" collapsed="false">
      <c r="A18" s="13" t="n">
        <f aca="false">IF(P18=0,0,IF(COUNTBLANK(P18)=1,0,COUNTA($P$14:P18)))</f>
        <v>0</v>
      </c>
      <c r="B18" s="76" t="n">
        <f aca="false">IF($C$4="Attiecināmās izmaksas",IF('1a+c+n'!$Q18="A",'1a+c+n'!B18,0))</f>
        <v>0</v>
      </c>
      <c r="C18" s="232" t="str">
        <f aca="false">IF($C$4="Attiecināmās izmaksas",IF('1a+c+n'!$Q18="A",'1a+c+n'!C18,0))</f>
        <v>Sastatnes</v>
      </c>
      <c r="D18" s="76" t="str">
        <f aca="false">IF($C$4="Attiecināmās izmaksas",IF('1a+c+n'!$Q18="A",'1a+c+n'!D18,0))</f>
        <v>m²</v>
      </c>
      <c r="E18" s="77"/>
      <c r="F18" s="75"/>
      <c r="G18" s="76"/>
      <c r="H18" s="76" t="n">
        <f aca="false">IF($C$4="Attiecināmās izmaksas",IF('1a+c+n'!$Q18="A",'1a+c+n'!H18,0))</f>
        <v>0</v>
      </c>
      <c r="I18" s="76"/>
      <c r="J18" s="76"/>
      <c r="K18" s="77" t="n">
        <f aca="false">IF($C$4="Attiecināmās izmaksas",IF('1a+c+n'!$Q18="A",'1a+c+n'!K18,0))</f>
        <v>0</v>
      </c>
      <c r="L18" s="75" t="n">
        <f aca="false">IF($C$4="Attiecināmās izmaksas",IF('1a+c+n'!$Q18="A",'1a+c+n'!L18,0))</f>
        <v>0</v>
      </c>
      <c r="M18" s="76" t="n">
        <f aca="false">IF($C$4="Attiecināmās izmaksas",IF('1a+c+n'!$Q18="A",'1a+c+n'!M18,0))</f>
        <v>0</v>
      </c>
      <c r="N18" s="76" t="n">
        <f aca="false">IF($C$4="Attiecināmās izmaksas",IF('1a+c+n'!$Q18="A",'1a+c+n'!N18,0))</f>
        <v>0</v>
      </c>
      <c r="O18" s="76" t="n">
        <f aca="false">IF($C$4="Attiecināmās izmaksas",IF('1a+c+n'!$Q18="A",'1a+c+n'!O18,0))</f>
        <v>0</v>
      </c>
      <c r="P18" s="77" t="n">
        <f aca="false">IF($C$4="Attiecināmās izmaksas",IF('1a+c+n'!$Q18="A",'1a+c+n'!P18,0))</f>
        <v>0</v>
      </c>
    </row>
    <row r="19" customFormat="false" ht="11.25" hidden="false" customHeight="false" outlineLevel="0" collapsed="false">
      <c r="A19" s="13" t="n">
        <f aca="false">IF(P19=0,0,IF(COUNTBLANK(P19)=1,0,COUNTA($P$14:P19)))</f>
        <v>0</v>
      </c>
      <c r="B19" s="76" t="str">
        <f aca="false">IF($C$4="Attiecināmās izmaksas",IF('1a+c+n'!$Q19="A",'1a+c+n'!B19,0))</f>
        <v>līg.c.</v>
      </c>
      <c r="C19" s="232" t="str">
        <f aca="false">IF($C$4="Attiecināmās izmaksas",IF('1a+c+n'!$Q19="A",'1a+c+n'!C19,0))</f>
        <v>Moduļu tualetes uzstādīšana</v>
      </c>
      <c r="D19" s="76" t="str">
        <f aca="false">IF($C$4="Attiecināmās izmaksas",IF('1a+c+n'!$Q19="A",'1a+c+n'!D19,0))</f>
        <v>gb.</v>
      </c>
      <c r="E19" s="77"/>
      <c r="F19" s="75"/>
      <c r="G19" s="76"/>
      <c r="H19" s="76" t="n">
        <f aca="false">IF($C$4="Attiecināmās izmaksas",IF('1a+c+n'!$Q19="A",'1a+c+n'!H19,0))</f>
        <v>0</v>
      </c>
      <c r="I19" s="76"/>
      <c r="J19" s="76"/>
      <c r="K19" s="77" t="n">
        <f aca="false">IF($C$4="Attiecināmās izmaksas",IF('1a+c+n'!$Q19="A",'1a+c+n'!K19,0))</f>
        <v>0</v>
      </c>
      <c r="L19" s="75" t="n">
        <f aca="false">IF($C$4="Attiecināmās izmaksas",IF('1a+c+n'!$Q19="A",'1a+c+n'!L19,0))</f>
        <v>0</v>
      </c>
      <c r="M19" s="76" t="n">
        <f aca="false">IF($C$4="Attiecināmās izmaksas",IF('1a+c+n'!$Q19="A",'1a+c+n'!M19,0))</f>
        <v>0</v>
      </c>
      <c r="N19" s="76" t="n">
        <f aca="false">IF($C$4="Attiecināmās izmaksas",IF('1a+c+n'!$Q19="A",'1a+c+n'!N19,0))</f>
        <v>0</v>
      </c>
      <c r="O19" s="76" t="n">
        <f aca="false">IF($C$4="Attiecināmās izmaksas",IF('1a+c+n'!$Q19="A",'1a+c+n'!O19,0))</f>
        <v>0</v>
      </c>
      <c r="P19" s="77" t="n">
        <f aca="false">IF($C$4="Attiecināmās izmaksas",IF('1a+c+n'!$Q19="A",'1a+c+n'!P19,0))</f>
        <v>0</v>
      </c>
    </row>
    <row r="20" customFormat="false" ht="11.25" hidden="false" customHeight="false" outlineLevel="0" collapsed="false">
      <c r="A20" s="13" t="n">
        <f aca="false">IF(P20=0,0,IF(COUNTBLANK(P20)=1,0,COUNTA($P$14:P20)))</f>
        <v>0</v>
      </c>
      <c r="B20" s="76" t="n">
        <f aca="false">IF($C$4="Attiecināmās izmaksas",IF('1a+c+n'!$Q20="A",'1a+c+n'!B20,0))</f>
        <v>0</v>
      </c>
      <c r="C20" s="232" t="str">
        <f aca="false">IF($C$4="Attiecināmās izmaksas",IF('1a+c+n'!$Q20="A",'1a+c+n'!C20,0))</f>
        <v>Tualetes izvešana</v>
      </c>
      <c r="D20" s="76" t="str">
        <f aca="false">IF($C$4="Attiecināmās izmaksas",IF('1a+c+n'!$Q20="A",'1a+c+n'!D20,0))</f>
        <v>obj.</v>
      </c>
      <c r="E20" s="77"/>
      <c r="F20" s="75"/>
      <c r="G20" s="76"/>
      <c r="H20" s="76" t="n">
        <f aca="false">IF($C$4="Attiecināmās izmaksas",IF('1a+c+n'!$Q20="A",'1a+c+n'!H20,0))</f>
        <v>0</v>
      </c>
      <c r="I20" s="76"/>
      <c r="J20" s="76"/>
      <c r="K20" s="77" t="n">
        <f aca="false">IF($C$4="Attiecināmās izmaksas",IF('1a+c+n'!$Q20="A",'1a+c+n'!K20,0))</f>
        <v>0</v>
      </c>
      <c r="L20" s="75" t="n">
        <f aca="false">IF($C$4="Attiecināmās izmaksas",IF('1a+c+n'!$Q20="A",'1a+c+n'!L20,0))</f>
        <v>0</v>
      </c>
      <c r="M20" s="76" t="n">
        <f aca="false">IF($C$4="Attiecināmās izmaksas",IF('1a+c+n'!$Q20="A",'1a+c+n'!M20,0))</f>
        <v>0</v>
      </c>
      <c r="N20" s="76" t="n">
        <f aca="false">IF($C$4="Attiecināmās izmaksas",IF('1a+c+n'!$Q20="A",'1a+c+n'!N20,0))</f>
        <v>0</v>
      </c>
      <c r="O20" s="76" t="n">
        <f aca="false">IF($C$4="Attiecināmās izmaksas",IF('1a+c+n'!$Q20="A",'1a+c+n'!O20,0))</f>
        <v>0</v>
      </c>
      <c r="P20" s="77" t="n">
        <f aca="false">IF($C$4="Attiecināmās izmaksas",IF('1a+c+n'!$Q20="A",'1a+c+n'!P20,0))</f>
        <v>0</v>
      </c>
    </row>
    <row r="21" customFormat="false" ht="11.25" hidden="false" customHeight="false" outlineLevel="0" collapsed="false">
      <c r="A21" s="13" t="n">
        <f aca="false">IF(P21=0,0,IF(COUNTBLANK(P21)=1,0,COUNTA($P$14:P21)))</f>
        <v>0</v>
      </c>
      <c r="B21" s="76" t="str">
        <f aca="false">IF($C$4="Attiecināmās izmaksas",IF('1a+c+n'!$Q21="A",'1a+c+n'!B21,0))</f>
        <v>līg.c.</v>
      </c>
      <c r="C21" s="232" t="str">
        <f aca="false">IF($C$4="Attiecināmās izmaksas",IF('1a+c+n'!$Q21="A",'1a+c+n'!C21,0))</f>
        <v>Moduļu mājas uzstādīšana. Paredzēts 12cilvēkiem.</v>
      </c>
      <c r="D21" s="76" t="str">
        <f aca="false">IF($C$4="Attiecināmās izmaksas",IF('1a+c+n'!$Q21="A",'1a+c+n'!D21,0))</f>
        <v>obj.</v>
      </c>
      <c r="E21" s="77"/>
      <c r="F21" s="75"/>
      <c r="G21" s="76"/>
      <c r="H21" s="76" t="n">
        <f aca="false">IF($C$4="Attiecināmās izmaksas",IF('1a+c+n'!$Q21="A",'1a+c+n'!H21,0))</f>
        <v>0</v>
      </c>
      <c r="I21" s="76"/>
      <c r="J21" s="76"/>
      <c r="K21" s="77" t="n">
        <f aca="false">IF($C$4="Attiecināmās izmaksas",IF('1a+c+n'!$Q21="A",'1a+c+n'!K21,0))</f>
        <v>0</v>
      </c>
      <c r="L21" s="75" t="n">
        <f aca="false">IF($C$4="Attiecināmās izmaksas",IF('1a+c+n'!$Q21="A",'1a+c+n'!L21,0))</f>
        <v>0</v>
      </c>
      <c r="M21" s="76" t="n">
        <f aca="false">IF($C$4="Attiecināmās izmaksas",IF('1a+c+n'!$Q21="A",'1a+c+n'!M21,0))</f>
        <v>0</v>
      </c>
      <c r="N21" s="76" t="n">
        <f aca="false">IF($C$4="Attiecināmās izmaksas",IF('1a+c+n'!$Q21="A",'1a+c+n'!N21,0))</f>
        <v>0</v>
      </c>
      <c r="O21" s="76" t="n">
        <f aca="false">IF($C$4="Attiecināmās izmaksas",IF('1a+c+n'!$Q21="A",'1a+c+n'!O21,0))</f>
        <v>0</v>
      </c>
      <c r="P21" s="77" t="n">
        <f aca="false">IF($C$4="Attiecināmās izmaksas",IF('1a+c+n'!$Q21="A",'1a+c+n'!P21,0))</f>
        <v>0</v>
      </c>
    </row>
    <row r="22" customFormat="false" ht="11.25" hidden="false" customHeight="false" outlineLevel="0" collapsed="false">
      <c r="A22" s="13" t="n">
        <f aca="false">IF(P22=0,0,IF(COUNTBLANK(P22)=1,0,COUNTA($P$14:P22)))</f>
        <v>0</v>
      </c>
      <c r="B22" s="76" t="str">
        <f aca="false">IF($C$4="Attiecināmās izmaksas",IF('1a+c+n'!$Q22="A",'1a+c+n'!B22,0))</f>
        <v>līg.c.</v>
      </c>
      <c r="C22" s="232" t="str">
        <f aca="false">IF($C$4="Attiecināmās izmaksas",IF('1a+c+n'!$Q22="A",'1a+c+n'!C22,0))</f>
        <v>Atkritumu konteineru izvietošana.</v>
      </c>
      <c r="D22" s="76" t="str">
        <f aca="false">IF($C$4="Attiecināmās izmaksas",IF('1a+c+n'!$Q22="A",'1a+c+n'!D22,0))</f>
        <v>obj.</v>
      </c>
      <c r="E22" s="77"/>
      <c r="F22" s="75"/>
      <c r="G22" s="76"/>
      <c r="H22" s="76" t="n">
        <f aca="false">IF($C$4="Attiecināmās izmaksas",IF('1a+c+n'!$Q22="A",'1a+c+n'!H22,0))</f>
        <v>0</v>
      </c>
      <c r="I22" s="76"/>
      <c r="J22" s="76"/>
      <c r="K22" s="77" t="n">
        <f aca="false">IF($C$4="Attiecināmās izmaksas",IF('1a+c+n'!$Q22="A",'1a+c+n'!K22,0))</f>
        <v>0</v>
      </c>
      <c r="L22" s="75" t="n">
        <f aca="false">IF($C$4="Attiecināmās izmaksas",IF('1a+c+n'!$Q22="A",'1a+c+n'!L22,0))</f>
        <v>0</v>
      </c>
      <c r="M22" s="76" t="n">
        <f aca="false">IF($C$4="Attiecināmās izmaksas",IF('1a+c+n'!$Q22="A",'1a+c+n'!M22,0))</f>
        <v>0</v>
      </c>
      <c r="N22" s="76" t="n">
        <f aca="false">IF($C$4="Attiecināmās izmaksas",IF('1a+c+n'!$Q22="A",'1a+c+n'!N22,0))</f>
        <v>0</v>
      </c>
      <c r="O22" s="76" t="n">
        <f aca="false">IF($C$4="Attiecināmās izmaksas",IF('1a+c+n'!$Q22="A",'1a+c+n'!O22,0))</f>
        <v>0</v>
      </c>
      <c r="P22" s="77" t="n">
        <f aca="false">IF($C$4="Attiecināmās izmaksas",IF('1a+c+n'!$Q22="A",'1a+c+n'!P22,0))</f>
        <v>0</v>
      </c>
    </row>
    <row r="23" customFormat="false" ht="11.25" hidden="false" customHeight="false" outlineLevel="0" collapsed="false">
      <c r="A23" s="13" t="n">
        <f aca="false">IF(P23=0,0,IF(COUNTBLANK(P23)=1,0,COUNTA($P$14:P23)))</f>
        <v>0</v>
      </c>
      <c r="B23" s="76" t="str">
        <f aca="false">IF($C$4="Attiecināmās izmaksas",IF('1a+c+n'!$Q23="A",'1a+c+n'!B23,0))</f>
        <v>līg.c.</v>
      </c>
      <c r="C23" s="232" t="str">
        <f aca="false">IF($C$4="Attiecināmās izmaksas",IF('1a+c+n'!$Q23="A",'1a+c+n'!C23,0))</f>
        <v>Būvtāfeles uzstādīšana</v>
      </c>
      <c r="D23" s="76" t="str">
        <f aca="false">IF($C$4="Attiecināmās izmaksas",IF('1a+c+n'!$Q23="A",'1a+c+n'!D23,0))</f>
        <v>obj.</v>
      </c>
      <c r="E23" s="77"/>
      <c r="F23" s="75"/>
      <c r="G23" s="76"/>
      <c r="H23" s="76" t="n">
        <f aca="false">IF($C$4="Attiecināmās izmaksas",IF('1a+c+n'!$Q23="A",'1a+c+n'!H23,0))</f>
        <v>0</v>
      </c>
      <c r="I23" s="76"/>
      <c r="J23" s="76"/>
      <c r="K23" s="77" t="n">
        <f aca="false">IF($C$4="Attiecināmās izmaksas",IF('1a+c+n'!$Q23="A",'1a+c+n'!K23,0))</f>
        <v>0</v>
      </c>
      <c r="L23" s="75" t="n">
        <f aca="false">IF($C$4="Attiecināmās izmaksas",IF('1a+c+n'!$Q23="A",'1a+c+n'!L23,0))</f>
        <v>0</v>
      </c>
      <c r="M23" s="76" t="n">
        <f aca="false">IF($C$4="Attiecināmās izmaksas",IF('1a+c+n'!$Q23="A",'1a+c+n'!M23,0))</f>
        <v>0</v>
      </c>
      <c r="N23" s="76" t="n">
        <f aca="false">IF($C$4="Attiecināmās izmaksas",IF('1a+c+n'!$Q23="A",'1a+c+n'!N23,0))</f>
        <v>0</v>
      </c>
      <c r="O23" s="76" t="n">
        <f aca="false">IF($C$4="Attiecināmās izmaksas",IF('1a+c+n'!$Q23="A",'1a+c+n'!O23,0))</f>
        <v>0</v>
      </c>
      <c r="P23" s="77" t="n">
        <f aca="false">IF($C$4="Attiecināmās izmaksas",IF('1a+c+n'!$Q23="A",'1a+c+n'!P23,0))</f>
        <v>0</v>
      </c>
    </row>
    <row r="24" customFormat="false" ht="11.25" hidden="false" customHeight="false" outlineLevel="0" collapsed="false">
      <c r="A24" s="13" t="n">
        <f aca="false">IF(P24=0,0,IF(COUNTBLANK(P24)=1,0,COUNTA($P$14:P24)))</f>
        <v>0</v>
      </c>
      <c r="B24" s="76" t="n">
        <f aca="false">IF($C$4="Attiecināmās izmaksas",IF('1a+c+n'!$Q24="A",'1a+c+n'!B24,0))</f>
        <v>0</v>
      </c>
      <c r="C24" s="232" t="n">
        <f aca="false">IF($C$4="Attiecināmās izmaksas",IF('1a+c+n'!$Q24="A",'1a+c+n'!C24,0))</f>
        <v>0</v>
      </c>
      <c r="D24" s="76" t="n">
        <f aca="false">IF($C$4="Attiecināmās izmaksas",IF('1a+c+n'!$Q24="A",'1a+c+n'!D24,0))</f>
        <v>0</v>
      </c>
      <c r="E24" s="77"/>
      <c r="F24" s="75"/>
      <c r="G24" s="76"/>
      <c r="H24" s="76" t="n">
        <f aca="false">IF($C$4="Attiecināmās izmaksas",IF('1a+c+n'!$Q24="A",'1a+c+n'!H24,0))</f>
        <v>0</v>
      </c>
      <c r="I24" s="76"/>
      <c r="J24" s="76"/>
      <c r="K24" s="77" t="n">
        <f aca="false">IF($C$4="Attiecināmās izmaksas",IF('1a+c+n'!$Q24="A",'1a+c+n'!K24,0))</f>
        <v>0</v>
      </c>
      <c r="L24" s="75" t="n">
        <f aca="false">IF($C$4="Attiecināmās izmaksas",IF('1a+c+n'!$Q24="A",'1a+c+n'!L24,0))</f>
        <v>0</v>
      </c>
      <c r="M24" s="76" t="n">
        <f aca="false">IF($C$4="Attiecināmās izmaksas",IF('1a+c+n'!$Q24="A",'1a+c+n'!M24,0))</f>
        <v>0</v>
      </c>
      <c r="N24" s="76" t="n">
        <f aca="false">IF($C$4="Attiecināmās izmaksas",IF('1a+c+n'!$Q24="A",'1a+c+n'!N24,0))</f>
        <v>0</v>
      </c>
      <c r="O24" s="76" t="n">
        <f aca="false">IF($C$4="Attiecināmās izmaksas",IF('1a+c+n'!$Q24="A",'1a+c+n'!O24,0))</f>
        <v>0</v>
      </c>
      <c r="P24" s="77" t="n">
        <f aca="false">IF($C$4="Attiecināmās izmaksas",IF('1a+c+n'!$Q24="A",'1a+c+n'!P24,0))</f>
        <v>0</v>
      </c>
    </row>
    <row r="25" customFormat="false" ht="33.75" hidden="false" customHeight="false" outlineLevel="0" collapsed="false">
      <c r="A25" s="13" t="n">
        <f aca="false">IF(P25=0,0,IF(COUNTBLANK(P25)=1,0,COUNTA($P$14:P25)))</f>
        <v>0</v>
      </c>
      <c r="B25" s="76" t="str">
        <f aca="false">IF($C$4="Attiecināmās izmaksas",IF('1a+c+n'!$Q25="A",'1a+c+n'!B25,0))</f>
        <v>līg.c.</v>
      </c>
      <c r="C25" s="232" t="str">
        <f aca="false">IF($C$4="Attiecināmās izmaksas",IF('1a+c+n'!$Q25="A",'1a+c+n'!C25,0))</f>
        <v>Ārsienu  siltināšana ar akmensvati līmējot un piestiprinot to pie ārsienas ar mehāniskajiem stiprinājumiem </v>
      </c>
      <c r="D25" s="76" t="str">
        <f aca="false">IF($C$4="Attiecināmās izmaksas",IF('1a+c+n'!$Q25="A",'1a+c+n'!D25,0))</f>
        <v>m²</v>
      </c>
      <c r="E25" s="77"/>
      <c r="F25" s="75"/>
      <c r="G25" s="76"/>
      <c r="H25" s="76" t="n">
        <f aca="false">IF($C$4="Attiecināmās izmaksas",IF('1a+c+n'!$Q25="A",'1a+c+n'!H25,0))</f>
        <v>0</v>
      </c>
      <c r="I25" s="76"/>
      <c r="J25" s="76"/>
      <c r="K25" s="77" t="n">
        <f aca="false">IF($C$4="Attiecināmās izmaksas",IF('1a+c+n'!$Q25="A",'1a+c+n'!K25,0))</f>
        <v>0</v>
      </c>
      <c r="L25" s="75" t="n">
        <f aca="false">IF($C$4="Attiecināmās izmaksas",IF('1a+c+n'!$Q25="A",'1a+c+n'!L25,0))</f>
        <v>0</v>
      </c>
      <c r="M25" s="76" t="n">
        <f aca="false">IF($C$4="Attiecināmās izmaksas",IF('1a+c+n'!$Q25="A",'1a+c+n'!M25,0))</f>
        <v>0</v>
      </c>
      <c r="N25" s="76" t="n">
        <f aca="false">IF($C$4="Attiecināmās izmaksas",IF('1a+c+n'!$Q25="A",'1a+c+n'!N25,0))</f>
        <v>0</v>
      </c>
      <c r="O25" s="76" t="n">
        <f aca="false">IF($C$4="Attiecināmās izmaksas",IF('1a+c+n'!$Q25="A",'1a+c+n'!O25,0))</f>
        <v>0</v>
      </c>
      <c r="P25" s="77" t="n">
        <f aca="false">IF($C$4="Attiecināmās izmaksas",IF('1a+c+n'!$Q25="A",'1a+c+n'!P25,0))</f>
        <v>0</v>
      </c>
    </row>
    <row r="26" customFormat="false" ht="11.25" hidden="false" customHeight="false" outlineLevel="0" collapsed="false">
      <c r="A26" s="13" t="n">
        <f aca="false">IF(P26=0,0,IF(COUNTBLANK(P26)=1,0,COUNTA($P$14:P26)))</f>
        <v>0</v>
      </c>
      <c r="B26" s="76" t="n">
        <f aca="false">IF($C$4="Attiecināmās izmaksas",IF('1a+c+n'!$Q26="A",'1a+c+n'!B26,0))</f>
        <v>0</v>
      </c>
      <c r="C26" s="232" t="str">
        <f aca="false">IF($C$4="Attiecināmās izmaksas",IF('1a+c+n'!$Q26="A",'1a+c+n'!C26,0))</f>
        <v>Grunts Ceresit CT 17 vai ekvivalents</v>
      </c>
      <c r="D26" s="76" t="str">
        <f aca="false">IF($C$4="Attiecināmās izmaksas",IF('1a+c+n'!$Q26="A",'1a+c+n'!D26,0))</f>
        <v>kg</v>
      </c>
      <c r="E26" s="77"/>
      <c r="F26" s="75"/>
      <c r="G26" s="76"/>
      <c r="H26" s="76" t="n">
        <f aca="false">IF($C$4="Attiecināmās izmaksas",IF('1a+c+n'!$Q26="A",'1a+c+n'!H26,0))</f>
        <v>0</v>
      </c>
      <c r="I26" s="76"/>
      <c r="J26" s="76"/>
      <c r="K26" s="77" t="n">
        <f aca="false">IF($C$4="Attiecināmās izmaksas",IF('1a+c+n'!$Q26="A",'1a+c+n'!K26,0))</f>
        <v>0</v>
      </c>
      <c r="L26" s="75" t="n">
        <f aca="false">IF($C$4="Attiecināmās izmaksas",IF('1a+c+n'!$Q26="A",'1a+c+n'!L26,0))</f>
        <v>0</v>
      </c>
      <c r="M26" s="76" t="n">
        <f aca="false">IF($C$4="Attiecināmās izmaksas",IF('1a+c+n'!$Q26="A",'1a+c+n'!M26,0))</f>
        <v>0</v>
      </c>
      <c r="N26" s="76" t="n">
        <f aca="false">IF($C$4="Attiecināmās izmaksas",IF('1a+c+n'!$Q26="A",'1a+c+n'!N26,0))</f>
        <v>0</v>
      </c>
      <c r="O26" s="76" t="n">
        <f aca="false">IF($C$4="Attiecināmās izmaksas",IF('1a+c+n'!$Q26="A",'1a+c+n'!O26,0))</f>
        <v>0</v>
      </c>
      <c r="P26" s="77" t="n">
        <f aca="false">IF($C$4="Attiecināmās izmaksas",IF('1a+c+n'!$Q26="A",'1a+c+n'!P26,0))</f>
        <v>0</v>
      </c>
    </row>
    <row r="27" customFormat="false" ht="11.25" hidden="false" customHeight="false" outlineLevel="0" collapsed="false">
      <c r="A27" s="13" t="n">
        <f aca="false">IF(P27=0,0,IF(COUNTBLANK(P27)=1,0,COUNTA($P$14:P27)))</f>
        <v>0</v>
      </c>
      <c r="B27" s="76" t="n">
        <f aca="false">IF($C$4="Attiecināmās izmaksas",IF('1a+c+n'!$Q27="A",'1a+c+n'!B27,0))</f>
        <v>0</v>
      </c>
      <c r="C27" s="232" t="str">
        <f aca="false">IF($C$4="Attiecināmās izmaksas",IF('1a+c+n'!$Q27="A",'1a+c+n'!C27,0))</f>
        <v>Līmjava Ceresit CT 190  vai ekvivalents</v>
      </c>
      <c r="D27" s="76" t="str">
        <f aca="false">IF($C$4="Attiecināmās izmaksas",IF('1a+c+n'!$Q27="A",'1a+c+n'!D27,0))</f>
        <v>kg</v>
      </c>
      <c r="E27" s="77"/>
      <c r="F27" s="75"/>
      <c r="G27" s="76"/>
      <c r="H27" s="76" t="n">
        <f aca="false">IF($C$4="Attiecināmās izmaksas",IF('1a+c+n'!$Q27="A",'1a+c+n'!H27,0))</f>
        <v>0</v>
      </c>
      <c r="I27" s="76"/>
      <c r="J27" s="76"/>
      <c r="K27" s="77" t="n">
        <f aca="false">IF($C$4="Attiecināmās izmaksas",IF('1a+c+n'!$Q27="A",'1a+c+n'!K27,0))</f>
        <v>0</v>
      </c>
      <c r="L27" s="75" t="n">
        <f aca="false">IF($C$4="Attiecināmās izmaksas",IF('1a+c+n'!$Q27="A",'1a+c+n'!L27,0))</f>
        <v>0</v>
      </c>
      <c r="M27" s="76" t="n">
        <f aca="false">IF($C$4="Attiecināmās izmaksas",IF('1a+c+n'!$Q27="A",'1a+c+n'!M27,0))</f>
        <v>0</v>
      </c>
      <c r="N27" s="76" t="n">
        <f aca="false">IF($C$4="Attiecināmās izmaksas",IF('1a+c+n'!$Q27="A",'1a+c+n'!N27,0))</f>
        <v>0</v>
      </c>
      <c r="O27" s="76" t="n">
        <f aca="false">IF($C$4="Attiecināmās izmaksas",IF('1a+c+n'!$Q27="A",'1a+c+n'!O27,0))</f>
        <v>0</v>
      </c>
      <c r="P27" s="77" t="n">
        <f aca="false">IF($C$4="Attiecināmās izmaksas",IF('1a+c+n'!$Q27="A",'1a+c+n'!P27,0))</f>
        <v>0</v>
      </c>
    </row>
    <row r="28" customFormat="false" ht="45" hidden="false" customHeight="false" outlineLevel="0" collapsed="false">
      <c r="A28" s="13" t="n">
        <f aca="false">IF(P28=0,0,IF(COUNTBLANK(P28)=1,0,COUNTA($P$14:P28)))</f>
        <v>0</v>
      </c>
      <c r="B28" s="76" t="str">
        <f aca="false">IF($C$4="Attiecināmās izmaksas",IF('1a+c+n'!$Q28="A",'1a+c+n'!B28,0))</f>
        <v>līg.c.</v>
      </c>
      <c r="C28" s="232" t="str">
        <f aca="false">IF($C$4="Attiecināmās izmaksas",IF('1a+c+n'!$Q28="A",'1a+c+n'!C28,0))</f>
        <v>Ārsienu  siltināšanas kārtas izveidošana ar akmensvati (ekviv.Paroc Linio 10) λ=0,036W/mK, b=50mm S1, piestiprinot to pie ārsienas ar līmi un dībeļiem (ekviv.λ=0,001W/mK).</v>
      </c>
      <c r="D28" s="76" t="str">
        <f aca="false">IF($C$4="Attiecināmās izmaksas",IF('1a+c+n'!$Q28="A",'1a+c+n'!D28,0))</f>
        <v>m²</v>
      </c>
      <c r="E28" s="77"/>
      <c r="F28" s="75"/>
      <c r="G28" s="76"/>
      <c r="H28" s="76" t="n">
        <f aca="false">IF($C$4="Attiecināmās izmaksas",IF('1a+c+n'!$Q28="A",'1a+c+n'!H28,0))</f>
        <v>0</v>
      </c>
      <c r="I28" s="76"/>
      <c r="J28" s="76"/>
      <c r="K28" s="77" t="n">
        <f aca="false">IF($C$4="Attiecināmās izmaksas",IF('1a+c+n'!$Q28="A",'1a+c+n'!K28,0))</f>
        <v>0</v>
      </c>
      <c r="L28" s="75" t="n">
        <f aca="false">IF($C$4="Attiecināmās izmaksas",IF('1a+c+n'!$Q28="A",'1a+c+n'!L28,0))</f>
        <v>0</v>
      </c>
      <c r="M28" s="76" t="n">
        <f aca="false">IF($C$4="Attiecināmās izmaksas",IF('1a+c+n'!$Q28="A",'1a+c+n'!M28,0))</f>
        <v>0</v>
      </c>
      <c r="N28" s="76" t="n">
        <f aca="false">IF($C$4="Attiecināmās izmaksas",IF('1a+c+n'!$Q28="A",'1a+c+n'!N28,0))</f>
        <v>0</v>
      </c>
      <c r="O28" s="76" t="n">
        <f aca="false">IF($C$4="Attiecināmās izmaksas",IF('1a+c+n'!$Q28="A",'1a+c+n'!O28,0))</f>
        <v>0</v>
      </c>
      <c r="P28" s="77" t="n">
        <f aca="false">IF($C$4="Attiecināmās izmaksas",IF('1a+c+n'!$Q28="A",'1a+c+n'!P28,0))</f>
        <v>0</v>
      </c>
    </row>
    <row r="29" customFormat="false" ht="45" hidden="false" customHeight="false" outlineLevel="0" collapsed="false">
      <c r="A29" s="13" t="n">
        <f aca="false">IF(P29=0,0,IF(COUNTBLANK(P29)=1,0,COUNTA($P$14:P29)))</f>
        <v>0</v>
      </c>
      <c r="B29" s="76" t="str">
        <f aca="false">IF($C$4="Attiecināmās izmaksas",IF('1a+c+n'!$Q29="A",'1a+c+n'!B29,0))</f>
        <v>līg.c.</v>
      </c>
      <c r="C29" s="232" t="str">
        <f aca="false">IF($C$4="Attiecināmās izmaksas",IF('1a+c+n'!$Q29="A",'1a+c+n'!C29,0))</f>
        <v>Ārsienu  siltināšanas kārtas izveidošana ar akmensvati (ekviv.Paroc Linio 10) λ=0,036W/mK, b=150mm S2, piestiprinot to pie ārsienas ar līmi un dībeļiem (ekviv.λ=0,001W/mK).</v>
      </c>
      <c r="D29" s="76" t="str">
        <f aca="false">IF($C$4="Attiecināmās izmaksas",IF('1a+c+n'!$Q29="A",'1a+c+n'!D29,0))</f>
        <v>m²</v>
      </c>
      <c r="E29" s="77"/>
      <c r="F29" s="75"/>
      <c r="G29" s="76"/>
      <c r="H29" s="76" t="n">
        <f aca="false">IF($C$4="Attiecināmās izmaksas",IF('1a+c+n'!$Q29="A",'1a+c+n'!H29,0))</f>
        <v>0</v>
      </c>
      <c r="I29" s="76"/>
      <c r="J29" s="76"/>
      <c r="K29" s="77" t="n">
        <f aca="false">IF($C$4="Attiecināmās izmaksas",IF('1a+c+n'!$Q29="A",'1a+c+n'!K29,0))</f>
        <v>0</v>
      </c>
      <c r="L29" s="75" t="n">
        <f aca="false">IF($C$4="Attiecināmās izmaksas",IF('1a+c+n'!$Q29="A",'1a+c+n'!L29,0))</f>
        <v>0</v>
      </c>
      <c r="M29" s="76" t="n">
        <f aca="false">IF($C$4="Attiecināmās izmaksas",IF('1a+c+n'!$Q29="A",'1a+c+n'!M29,0))</f>
        <v>0</v>
      </c>
      <c r="N29" s="76" t="n">
        <f aca="false">IF($C$4="Attiecināmās izmaksas",IF('1a+c+n'!$Q29="A",'1a+c+n'!N29,0))</f>
        <v>0</v>
      </c>
      <c r="O29" s="76" t="n">
        <f aca="false">IF($C$4="Attiecināmās izmaksas",IF('1a+c+n'!$Q29="A",'1a+c+n'!O29,0))</f>
        <v>0</v>
      </c>
      <c r="P29" s="77" t="n">
        <f aca="false">IF($C$4="Attiecināmās izmaksas",IF('1a+c+n'!$Q29="A",'1a+c+n'!P29,0))</f>
        <v>0</v>
      </c>
    </row>
    <row r="30" customFormat="false" ht="45" hidden="false" customHeight="false" outlineLevel="0" collapsed="false">
      <c r="A30" s="13" t="n">
        <f aca="false">IF(P30=0,0,IF(COUNTBLANK(P30)=1,0,COUNTA($P$14:P30)))</f>
        <v>0</v>
      </c>
      <c r="B30" s="76" t="str">
        <f aca="false">IF($C$4="Attiecināmās izmaksas",IF('1a+c+n'!$Q30="A",'1a+c+n'!B30,0))</f>
        <v>līg.c.</v>
      </c>
      <c r="C30" s="232" t="str">
        <f aca="false">IF($C$4="Attiecināmās izmaksas",IF('1a+c+n'!$Q30="A",'1a+c+n'!C30,0))</f>
        <v>Ārsienu  siltināšanas kārtas izveidošana ar akmensvati (ekviv.Paroc Linio 10) λ=0,036W/mK, b=160mm S3+S5, piestiprinot to pie ārsienas ar līmi un dībeļiem (ekviv.λ=0,001W/mK).</v>
      </c>
      <c r="D30" s="76" t="str">
        <f aca="false">IF($C$4="Attiecināmās izmaksas",IF('1a+c+n'!$Q30="A",'1a+c+n'!D30,0))</f>
        <v>m²</v>
      </c>
      <c r="E30" s="77"/>
      <c r="F30" s="75"/>
      <c r="G30" s="76"/>
      <c r="H30" s="76" t="n">
        <f aca="false">IF($C$4="Attiecināmās izmaksas",IF('1a+c+n'!$Q30="A",'1a+c+n'!H30,0))</f>
        <v>0</v>
      </c>
      <c r="I30" s="76"/>
      <c r="J30" s="76"/>
      <c r="K30" s="77" t="n">
        <f aca="false">IF($C$4="Attiecināmās izmaksas",IF('1a+c+n'!$Q30="A",'1a+c+n'!K30,0))</f>
        <v>0</v>
      </c>
      <c r="L30" s="75" t="n">
        <f aca="false">IF($C$4="Attiecināmās izmaksas",IF('1a+c+n'!$Q30="A",'1a+c+n'!L30,0))</f>
        <v>0</v>
      </c>
      <c r="M30" s="76" t="n">
        <f aca="false">IF($C$4="Attiecināmās izmaksas",IF('1a+c+n'!$Q30="A",'1a+c+n'!M30,0))</f>
        <v>0</v>
      </c>
      <c r="N30" s="76" t="n">
        <f aca="false">IF($C$4="Attiecināmās izmaksas",IF('1a+c+n'!$Q30="A",'1a+c+n'!N30,0))</f>
        <v>0</v>
      </c>
      <c r="O30" s="76" t="n">
        <f aca="false">IF($C$4="Attiecināmās izmaksas",IF('1a+c+n'!$Q30="A",'1a+c+n'!O30,0))</f>
        <v>0</v>
      </c>
      <c r="P30" s="77" t="n">
        <f aca="false">IF($C$4="Attiecināmās izmaksas",IF('1a+c+n'!$Q30="A",'1a+c+n'!P30,0))</f>
        <v>0</v>
      </c>
    </row>
    <row r="31" customFormat="false" ht="45" hidden="false" customHeight="false" outlineLevel="0" collapsed="false">
      <c r="A31" s="13" t="n">
        <f aca="false">IF(P31=0,0,IF(COUNTBLANK(P31)=1,0,COUNTA($P$14:P31)))</f>
        <v>0</v>
      </c>
      <c r="B31" s="76" t="str">
        <f aca="false">IF($C$4="Attiecināmās izmaksas",IF('1a+c+n'!$Q31="A",'1a+c+n'!B31,0))</f>
        <v>līg.c.</v>
      </c>
      <c r="C31" s="232" t="str">
        <f aca="false">IF($C$4="Attiecināmās izmaksas",IF('1a+c+n'!$Q31="A",'1a+c+n'!C31,0))</f>
        <v>Ārsienu  siltināšanas kārtas izveidošana ar akmensvati (ekviv.Paroc Linio 10) λ=0,036W/mK, b=180mm S4, piestiprinot to pie ārsienas ar līmi un dībeļiem (ekviv.λ=0,001W/mK).</v>
      </c>
      <c r="D31" s="76" t="str">
        <f aca="false">IF($C$4="Attiecināmās izmaksas",IF('1a+c+n'!$Q31="A",'1a+c+n'!D31,0))</f>
        <v>m²</v>
      </c>
      <c r="E31" s="77"/>
      <c r="F31" s="75"/>
      <c r="G31" s="76"/>
      <c r="H31" s="76" t="n">
        <f aca="false">IF($C$4="Attiecināmās izmaksas",IF('1a+c+n'!$Q31="A",'1a+c+n'!H31,0))</f>
        <v>0</v>
      </c>
      <c r="I31" s="76"/>
      <c r="J31" s="76"/>
      <c r="K31" s="77" t="n">
        <f aca="false">IF($C$4="Attiecināmās izmaksas",IF('1a+c+n'!$Q31="A",'1a+c+n'!K31,0))</f>
        <v>0</v>
      </c>
      <c r="L31" s="75" t="n">
        <f aca="false">IF($C$4="Attiecināmās izmaksas",IF('1a+c+n'!$Q31="A",'1a+c+n'!L31,0))</f>
        <v>0</v>
      </c>
      <c r="M31" s="76" t="n">
        <f aca="false">IF($C$4="Attiecināmās izmaksas",IF('1a+c+n'!$Q31="A",'1a+c+n'!M31,0))</f>
        <v>0</v>
      </c>
      <c r="N31" s="76" t="n">
        <f aca="false">IF($C$4="Attiecināmās izmaksas",IF('1a+c+n'!$Q31="A",'1a+c+n'!N31,0))</f>
        <v>0</v>
      </c>
      <c r="O31" s="76" t="n">
        <f aca="false">IF($C$4="Attiecināmās izmaksas",IF('1a+c+n'!$Q31="A",'1a+c+n'!O31,0))</f>
        <v>0</v>
      </c>
      <c r="P31" s="77" t="n">
        <f aca="false">IF($C$4="Attiecināmās izmaksas",IF('1a+c+n'!$Q31="A",'1a+c+n'!P31,0))</f>
        <v>0</v>
      </c>
    </row>
    <row r="32" customFormat="false" ht="33.75" hidden="false" customHeight="false" outlineLevel="0" collapsed="false">
      <c r="A32" s="13" t="n">
        <f aca="false">IF(P32=0,0,IF(COUNTBLANK(P32)=1,0,COUNTA($P$14:P32)))</f>
        <v>0</v>
      </c>
      <c r="B32" s="76" t="n">
        <f aca="false">IF($C$4="Attiecināmās izmaksas",IF('1a+c+n'!$Q32="A",'1a+c+n'!B32,0))</f>
        <v>0</v>
      </c>
      <c r="C32" s="232" t="str">
        <f aca="false">IF($C$4="Attiecināmās izmaksas",IF('1a+c+n'!$Q32="A",'1a+c+n'!C32,0))</f>
        <v>Dībeļi A,B,C.D (ekviv.λ=0,001W/mK). Garums atbilstroši akmens vatei un pamatnes konstrukcijas nepieciešamībai</v>
      </c>
      <c r="D32" s="76" t="str">
        <f aca="false">IF($C$4="Attiecināmās izmaksas",IF('1a+c+n'!$Q32="A",'1a+c+n'!D32,0))</f>
        <v>gb</v>
      </c>
      <c r="E32" s="77"/>
      <c r="F32" s="75"/>
      <c r="G32" s="76"/>
      <c r="H32" s="76" t="n">
        <f aca="false">IF($C$4="Attiecināmās izmaksas",IF('1a+c+n'!$Q32="A",'1a+c+n'!H32,0))</f>
        <v>0</v>
      </c>
      <c r="I32" s="76"/>
      <c r="J32" s="76"/>
      <c r="K32" s="77" t="n">
        <f aca="false">IF($C$4="Attiecināmās izmaksas",IF('1a+c+n'!$Q32="A",'1a+c+n'!K32,0))</f>
        <v>0</v>
      </c>
      <c r="L32" s="75" t="n">
        <f aca="false">IF($C$4="Attiecināmās izmaksas",IF('1a+c+n'!$Q32="A",'1a+c+n'!L32,0))</f>
        <v>0</v>
      </c>
      <c r="M32" s="76" t="n">
        <f aca="false">IF($C$4="Attiecināmās izmaksas",IF('1a+c+n'!$Q32="A",'1a+c+n'!M32,0))</f>
        <v>0</v>
      </c>
      <c r="N32" s="76" t="n">
        <f aca="false">IF($C$4="Attiecināmās izmaksas",IF('1a+c+n'!$Q32="A",'1a+c+n'!N32,0))</f>
        <v>0</v>
      </c>
      <c r="O32" s="76" t="n">
        <f aca="false">IF($C$4="Attiecināmās izmaksas",IF('1a+c+n'!$Q32="A",'1a+c+n'!O32,0))</f>
        <v>0</v>
      </c>
      <c r="P32" s="77" t="n">
        <f aca="false">IF($C$4="Attiecināmās izmaksas",IF('1a+c+n'!$Q32="A",'1a+c+n'!P32,0))</f>
        <v>0</v>
      </c>
    </row>
    <row r="33" customFormat="false" ht="22.5" hidden="false" customHeight="false" outlineLevel="0" collapsed="false">
      <c r="A33" s="13" t="n">
        <f aca="false">IF(P33=0,0,IF(COUNTBLANK(P33)=1,0,COUNTA($P$14:P33)))</f>
        <v>0</v>
      </c>
      <c r="B33" s="76" t="str">
        <f aca="false">IF($C$4="Attiecināmās izmaksas",IF('1a+c+n'!$Q33="A",'1a+c+n'!B33,0))</f>
        <v>līg.c.</v>
      </c>
      <c r="C33" s="232" t="str">
        <f aca="false">IF($C$4="Attiecināmās izmaksas",IF('1a+c+n'!$Q33="A",'1a+c+n'!C33,0))</f>
        <v>Durvju un logu aiļu apdare ar akmensvates plātnēm  λ=0,037W/m²K, b=30mm</v>
      </c>
      <c r="D33" s="76" t="str">
        <f aca="false">IF($C$4="Attiecināmās izmaksas",IF('1a+c+n'!$Q33="A",'1a+c+n'!D33,0))</f>
        <v>m²</v>
      </c>
      <c r="E33" s="77"/>
      <c r="F33" s="75"/>
      <c r="G33" s="76"/>
      <c r="H33" s="76" t="n">
        <f aca="false">IF($C$4="Attiecināmās izmaksas",IF('1a+c+n'!$Q33="A",'1a+c+n'!H33,0))</f>
        <v>0</v>
      </c>
      <c r="I33" s="76"/>
      <c r="J33" s="76"/>
      <c r="K33" s="77" t="n">
        <f aca="false">IF($C$4="Attiecināmās izmaksas",IF('1a+c+n'!$Q33="A",'1a+c+n'!K33,0))</f>
        <v>0</v>
      </c>
      <c r="L33" s="75" t="n">
        <f aca="false">IF($C$4="Attiecināmās izmaksas",IF('1a+c+n'!$Q33="A",'1a+c+n'!L33,0))</f>
        <v>0</v>
      </c>
      <c r="M33" s="76" t="n">
        <f aca="false">IF($C$4="Attiecināmās izmaksas",IF('1a+c+n'!$Q33="A",'1a+c+n'!M33,0))</f>
        <v>0</v>
      </c>
      <c r="N33" s="76" t="n">
        <f aca="false">IF($C$4="Attiecināmās izmaksas",IF('1a+c+n'!$Q33="A",'1a+c+n'!N33,0))</f>
        <v>0</v>
      </c>
      <c r="O33" s="76" t="n">
        <f aca="false">IF($C$4="Attiecināmās izmaksas",IF('1a+c+n'!$Q33="A",'1a+c+n'!O33,0))</f>
        <v>0</v>
      </c>
      <c r="P33" s="77" t="n">
        <f aca="false">IF($C$4="Attiecināmās izmaksas",IF('1a+c+n'!$Q33="A",'1a+c+n'!P33,0))</f>
        <v>0</v>
      </c>
    </row>
    <row r="34" customFormat="false" ht="11.25" hidden="false" customHeight="false" outlineLevel="0" collapsed="false">
      <c r="A34" s="13" t="n">
        <f aca="false">IF(P34=0,0,IF(COUNTBLANK(P34)=1,0,COUNTA($P$14:P34)))</f>
        <v>0</v>
      </c>
      <c r="B34" s="76" t="n">
        <f aca="false">IF($C$4="Attiecināmās izmaksas",IF('1a+c+n'!$Q34="A",'1a+c+n'!B34,0))</f>
        <v>0</v>
      </c>
      <c r="C34" s="232" t="str">
        <f aca="false">IF($C$4="Attiecināmās izmaksas",IF('1a+c+n'!$Q34="A",'1a+c+n'!C34,0))</f>
        <v>Grunts Cerasit CT 17 vai ekvivalents</v>
      </c>
      <c r="D34" s="76" t="str">
        <f aca="false">IF($C$4="Attiecināmās izmaksas",IF('1a+c+n'!$Q34="A",'1a+c+n'!D34,0))</f>
        <v>kg</v>
      </c>
      <c r="E34" s="77"/>
      <c r="F34" s="75"/>
      <c r="G34" s="76"/>
      <c r="H34" s="76" t="n">
        <f aca="false">IF($C$4="Attiecināmās izmaksas",IF('1a+c+n'!$Q34="A",'1a+c+n'!H34,0))</f>
        <v>0</v>
      </c>
      <c r="I34" s="76"/>
      <c r="J34" s="76"/>
      <c r="K34" s="77" t="n">
        <f aca="false">IF($C$4="Attiecināmās izmaksas",IF('1a+c+n'!$Q34="A",'1a+c+n'!K34,0))</f>
        <v>0</v>
      </c>
      <c r="L34" s="75" t="n">
        <f aca="false">IF($C$4="Attiecināmās izmaksas",IF('1a+c+n'!$Q34="A",'1a+c+n'!L34,0))</f>
        <v>0</v>
      </c>
      <c r="M34" s="76" t="n">
        <f aca="false">IF($C$4="Attiecināmās izmaksas",IF('1a+c+n'!$Q34="A",'1a+c+n'!M34,0))</f>
        <v>0</v>
      </c>
      <c r="N34" s="76" t="n">
        <f aca="false">IF($C$4="Attiecināmās izmaksas",IF('1a+c+n'!$Q34="A",'1a+c+n'!N34,0))</f>
        <v>0</v>
      </c>
      <c r="O34" s="76" t="n">
        <f aca="false">IF($C$4="Attiecināmās izmaksas",IF('1a+c+n'!$Q34="A",'1a+c+n'!O34,0))</f>
        <v>0</v>
      </c>
      <c r="P34" s="77" t="n">
        <f aca="false">IF($C$4="Attiecināmās izmaksas",IF('1a+c+n'!$Q34="A",'1a+c+n'!P34,0))</f>
        <v>0</v>
      </c>
    </row>
    <row r="35" customFormat="false" ht="11.25" hidden="false" customHeight="false" outlineLevel="0" collapsed="false">
      <c r="A35" s="13" t="n">
        <f aca="false">IF(P35=0,0,IF(COUNTBLANK(P35)=1,0,COUNTA($P$14:P35)))</f>
        <v>0</v>
      </c>
      <c r="B35" s="76" t="n">
        <f aca="false">IF($C$4="Attiecināmās izmaksas",IF('1a+c+n'!$Q35="A",'1a+c+n'!B35,0))</f>
        <v>0</v>
      </c>
      <c r="C35" s="232" t="str">
        <f aca="false">IF($C$4="Attiecināmās izmaksas",IF('1a+c+n'!$Q35="A",'1a+c+n'!C35,0))</f>
        <v>Siltumizolācija sienām</v>
      </c>
      <c r="D35" s="76" t="str">
        <f aca="false">IF($C$4="Attiecināmās izmaksas",IF('1a+c+n'!$Q35="A",'1a+c+n'!D35,0))</f>
        <v>m²</v>
      </c>
      <c r="E35" s="77"/>
      <c r="F35" s="75"/>
      <c r="G35" s="76"/>
      <c r="H35" s="76" t="n">
        <f aca="false">IF($C$4="Attiecināmās izmaksas",IF('1a+c+n'!$Q35="A",'1a+c+n'!H35,0))</f>
        <v>0</v>
      </c>
      <c r="I35" s="76"/>
      <c r="J35" s="76"/>
      <c r="K35" s="77" t="n">
        <f aca="false">IF($C$4="Attiecināmās izmaksas",IF('1a+c+n'!$Q35="A",'1a+c+n'!K35,0))</f>
        <v>0</v>
      </c>
      <c r="L35" s="75" t="n">
        <f aca="false">IF($C$4="Attiecināmās izmaksas",IF('1a+c+n'!$Q35="A",'1a+c+n'!L35,0))</f>
        <v>0</v>
      </c>
      <c r="M35" s="76" t="n">
        <f aca="false">IF($C$4="Attiecināmās izmaksas",IF('1a+c+n'!$Q35="A",'1a+c+n'!M35,0))</f>
        <v>0</v>
      </c>
      <c r="N35" s="76" t="n">
        <f aca="false">IF($C$4="Attiecināmās izmaksas",IF('1a+c+n'!$Q35="A",'1a+c+n'!N35,0))</f>
        <v>0</v>
      </c>
      <c r="O35" s="76" t="n">
        <f aca="false">IF($C$4="Attiecināmās izmaksas",IF('1a+c+n'!$Q35="A",'1a+c+n'!O35,0))</f>
        <v>0</v>
      </c>
      <c r="P35" s="77" t="n">
        <f aca="false">IF($C$4="Attiecināmās izmaksas",IF('1a+c+n'!$Q35="A",'1a+c+n'!P35,0))</f>
        <v>0</v>
      </c>
    </row>
    <row r="36" customFormat="false" ht="11.25" hidden="false" customHeight="false" outlineLevel="0" collapsed="false">
      <c r="A36" s="13" t="n">
        <f aca="false">IF(P36=0,0,IF(COUNTBLANK(P36)=1,0,COUNTA($P$14:P36)))</f>
        <v>0</v>
      </c>
      <c r="B36" s="76" t="n">
        <f aca="false">IF($C$4="Attiecināmās izmaksas",IF('1a+c+n'!$Q36="A",'1a+c+n'!B36,0))</f>
        <v>0</v>
      </c>
      <c r="C36" s="232" t="str">
        <f aca="false">IF($C$4="Attiecināmās izmaksas",IF('1a+c+n'!$Q36="A",'1a+c+n'!C36,0))</f>
        <v>Līmjava Ceresit CT180 vai ekvivalents</v>
      </c>
      <c r="D36" s="76" t="str">
        <f aca="false">IF($C$4="Attiecināmās izmaksas",IF('1a+c+n'!$Q36="A",'1a+c+n'!D36,0))</f>
        <v>kg</v>
      </c>
      <c r="E36" s="77"/>
      <c r="F36" s="75"/>
      <c r="G36" s="76"/>
      <c r="H36" s="76" t="n">
        <f aca="false">IF($C$4="Attiecināmās izmaksas",IF('1a+c+n'!$Q36="A",'1a+c+n'!H36,0))</f>
        <v>0</v>
      </c>
      <c r="I36" s="76"/>
      <c r="J36" s="76"/>
      <c r="K36" s="77" t="n">
        <f aca="false">IF($C$4="Attiecināmās izmaksas",IF('1a+c+n'!$Q36="A",'1a+c+n'!K36,0))</f>
        <v>0</v>
      </c>
      <c r="L36" s="75" t="n">
        <f aca="false">IF($C$4="Attiecināmās izmaksas",IF('1a+c+n'!$Q36="A",'1a+c+n'!L36,0))</f>
        <v>0</v>
      </c>
      <c r="M36" s="76" t="n">
        <f aca="false">IF($C$4="Attiecināmās izmaksas",IF('1a+c+n'!$Q36="A",'1a+c+n'!M36,0))</f>
        <v>0</v>
      </c>
      <c r="N36" s="76" t="n">
        <f aca="false">IF($C$4="Attiecināmās izmaksas",IF('1a+c+n'!$Q36="A",'1a+c+n'!N36,0))</f>
        <v>0</v>
      </c>
      <c r="O36" s="76" t="n">
        <f aca="false">IF($C$4="Attiecināmās izmaksas",IF('1a+c+n'!$Q36="A",'1a+c+n'!O36,0))</f>
        <v>0</v>
      </c>
      <c r="P36" s="77" t="n">
        <f aca="false">IF($C$4="Attiecināmās izmaksas",IF('1a+c+n'!$Q36="A",'1a+c+n'!P36,0))</f>
        <v>0</v>
      </c>
    </row>
    <row r="37" customFormat="false" ht="11.25" hidden="false" customHeight="false" outlineLevel="0" collapsed="false">
      <c r="A37" s="13" t="n">
        <f aca="false">IF(P37=0,0,IF(COUNTBLANK(P37)=1,0,COUNTA($P$14:P37)))</f>
        <v>0</v>
      </c>
      <c r="B37" s="76" t="n">
        <f aca="false">IF($C$4="Attiecināmās izmaksas",IF('1a+c+n'!$Q37="A",'1a+c+n'!B37,0))</f>
        <v>0</v>
      </c>
      <c r="C37" s="232" t="str">
        <f aca="false">IF($C$4="Attiecināmās izmaksas",IF('1a+c+n'!$Q37="A",'1a+c+n'!C37,0))</f>
        <v>Līmjava Ceresit CT 190 vai ekvivalents</v>
      </c>
      <c r="D37" s="76" t="str">
        <f aca="false">IF($C$4="Attiecināmās izmaksas",IF('1a+c+n'!$Q37="A",'1a+c+n'!D37,0))</f>
        <v>kg</v>
      </c>
      <c r="E37" s="77"/>
      <c r="F37" s="75"/>
      <c r="G37" s="76"/>
      <c r="H37" s="76" t="n">
        <f aca="false">IF($C$4="Attiecināmās izmaksas",IF('1a+c+n'!$Q37="A",'1a+c+n'!H37,0))</f>
        <v>0</v>
      </c>
      <c r="I37" s="76"/>
      <c r="J37" s="76"/>
      <c r="K37" s="77" t="n">
        <f aca="false">IF($C$4="Attiecināmās izmaksas",IF('1a+c+n'!$Q37="A",'1a+c+n'!K37,0))</f>
        <v>0</v>
      </c>
      <c r="L37" s="75" t="n">
        <f aca="false">IF($C$4="Attiecināmās izmaksas",IF('1a+c+n'!$Q37="A",'1a+c+n'!L37,0))</f>
        <v>0</v>
      </c>
      <c r="M37" s="76" t="n">
        <f aca="false">IF($C$4="Attiecināmās izmaksas",IF('1a+c+n'!$Q37="A",'1a+c+n'!M37,0))</f>
        <v>0</v>
      </c>
      <c r="N37" s="76" t="n">
        <f aca="false">IF($C$4="Attiecināmās izmaksas",IF('1a+c+n'!$Q37="A",'1a+c+n'!N37,0))</f>
        <v>0</v>
      </c>
      <c r="O37" s="76" t="n">
        <f aca="false">IF($C$4="Attiecināmās izmaksas",IF('1a+c+n'!$Q37="A",'1a+c+n'!O37,0))</f>
        <v>0</v>
      </c>
      <c r="P37" s="77" t="n">
        <f aca="false">IF($C$4="Attiecināmās izmaksas",IF('1a+c+n'!$Q37="A",'1a+c+n'!P37,0))</f>
        <v>0</v>
      </c>
    </row>
    <row r="38" customFormat="false" ht="11.25" hidden="false" customHeight="false" outlineLevel="0" collapsed="false">
      <c r="A38" s="13" t="n">
        <f aca="false">IF(P38=0,0,IF(COUNTBLANK(P38)=1,0,COUNTA($P$14:P38)))</f>
        <v>0</v>
      </c>
      <c r="B38" s="76" t="n">
        <f aca="false">IF($C$4="Attiecināmās izmaksas",IF('1a+c+n'!$Q38="A",'1a+c+n'!B38,0))</f>
        <v>0</v>
      </c>
      <c r="C38" s="232" t="str">
        <f aca="false">IF($C$4="Attiecināmās izmaksas",IF('1a+c+n'!$Q38="A",'1a+c+n'!C38,0))</f>
        <v>Siets stikla šķiedra</v>
      </c>
      <c r="D38" s="76" t="str">
        <f aca="false">IF($C$4="Attiecināmās izmaksas",IF('1a+c+n'!$Q38="A",'1a+c+n'!D38,0))</f>
        <v>m²</v>
      </c>
      <c r="E38" s="77"/>
      <c r="F38" s="75"/>
      <c r="G38" s="76"/>
      <c r="H38" s="76" t="n">
        <f aca="false">IF($C$4="Attiecināmās izmaksas",IF('1a+c+n'!$Q38="A",'1a+c+n'!H38,0))</f>
        <v>0</v>
      </c>
      <c r="I38" s="76"/>
      <c r="J38" s="76"/>
      <c r="K38" s="77" t="n">
        <f aca="false">IF($C$4="Attiecināmās izmaksas",IF('1a+c+n'!$Q38="A",'1a+c+n'!K38,0))</f>
        <v>0</v>
      </c>
      <c r="L38" s="75" t="n">
        <f aca="false">IF($C$4="Attiecināmās izmaksas",IF('1a+c+n'!$Q38="A",'1a+c+n'!L38,0))</f>
        <v>0</v>
      </c>
      <c r="M38" s="76" t="n">
        <f aca="false">IF($C$4="Attiecināmās izmaksas",IF('1a+c+n'!$Q38="A",'1a+c+n'!M38,0))</f>
        <v>0</v>
      </c>
      <c r="N38" s="76" t="n">
        <f aca="false">IF($C$4="Attiecināmās izmaksas",IF('1a+c+n'!$Q38="A",'1a+c+n'!N38,0))</f>
        <v>0</v>
      </c>
      <c r="O38" s="76" t="n">
        <f aca="false">IF($C$4="Attiecināmās izmaksas",IF('1a+c+n'!$Q38="A",'1a+c+n'!O38,0))</f>
        <v>0</v>
      </c>
      <c r="P38" s="77" t="n">
        <f aca="false">IF($C$4="Attiecināmās izmaksas",IF('1a+c+n'!$Q38="A",'1a+c+n'!P38,0))</f>
        <v>0</v>
      </c>
    </row>
    <row r="39" customFormat="false" ht="22.5" hidden="false" customHeight="false" outlineLevel="0" collapsed="false">
      <c r="A39" s="13" t="n">
        <f aca="false">IF(P39=0,0,IF(COUNTBLANK(P39)=1,0,COUNTA($P$14:P39)))</f>
        <v>0</v>
      </c>
      <c r="B39" s="76" t="str">
        <f aca="false">IF($C$4="Attiecināmās izmaksas",IF('1a+c+n'!$Q39="A",'1a+c+n'!B39,0))</f>
        <v>līg.c.</v>
      </c>
      <c r="C39" s="232" t="str">
        <f aca="false">IF($C$4="Attiecināmās izmaksas",IF('1a+c+n'!$Q39="A",'1a+c+n'!C39,0))</f>
        <v>Papildus armējums apkārrt  loga un durvju  ailām ar sietu , platums=0,3×0,5m, b=3mm</v>
      </c>
      <c r="D39" s="76" t="str">
        <f aca="false">IF($C$4="Attiecināmās izmaksas",IF('1a+c+n'!$Q39="A",'1a+c+n'!D39,0))</f>
        <v>m²</v>
      </c>
      <c r="E39" s="77"/>
      <c r="F39" s="75"/>
      <c r="G39" s="76"/>
      <c r="H39" s="76" t="n">
        <f aca="false">IF($C$4="Attiecināmās izmaksas",IF('1a+c+n'!$Q39="A",'1a+c+n'!H39,0))</f>
        <v>0</v>
      </c>
      <c r="I39" s="76"/>
      <c r="J39" s="76"/>
      <c r="K39" s="77" t="n">
        <f aca="false">IF($C$4="Attiecināmās izmaksas",IF('1a+c+n'!$Q39="A",'1a+c+n'!K39,0))</f>
        <v>0</v>
      </c>
      <c r="L39" s="75" t="n">
        <f aca="false">IF($C$4="Attiecināmās izmaksas",IF('1a+c+n'!$Q39="A",'1a+c+n'!L39,0))</f>
        <v>0</v>
      </c>
      <c r="M39" s="76" t="n">
        <f aca="false">IF($C$4="Attiecināmās izmaksas",IF('1a+c+n'!$Q39="A",'1a+c+n'!M39,0))</f>
        <v>0</v>
      </c>
      <c r="N39" s="76" t="n">
        <f aca="false">IF($C$4="Attiecināmās izmaksas",IF('1a+c+n'!$Q39="A",'1a+c+n'!N39,0))</f>
        <v>0</v>
      </c>
      <c r="O39" s="76" t="n">
        <f aca="false">IF($C$4="Attiecināmās izmaksas",IF('1a+c+n'!$Q39="A",'1a+c+n'!O39,0))</f>
        <v>0</v>
      </c>
      <c r="P39" s="77" t="n">
        <f aca="false">IF($C$4="Attiecināmās izmaksas",IF('1a+c+n'!$Q39="A",'1a+c+n'!P39,0))</f>
        <v>0</v>
      </c>
    </row>
    <row r="40" customFormat="false" ht="11.25" hidden="false" customHeight="false" outlineLevel="0" collapsed="false">
      <c r="A40" s="13" t="n">
        <f aca="false">IF(P40=0,0,IF(COUNTBLANK(P40)=1,0,COUNTA($P$14:P40)))</f>
        <v>0</v>
      </c>
      <c r="B40" s="76" t="n">
        <f aca="false">IF($C$4="Attiecināmās izmaksas",IF('1a+c+n'!$Q40="A",'1a+c+n'!B40,0))</f>
        <v>0</v>
      </c>
      <c r="C40" s="232" t="str">
        <f aca="false">IF($C$4="Attiecināmās izmaksas",IF('1a+c+n'!$Q40="A",'1a+c+n'!C40,0))</f>
        <v>Līmjava Ceresit CT 190 vai ekvivalents</v>
      </c>
      <c r="D40" s="76" t="str">
        <f aca="false">IF($C$4="Attiecināmās izmaksas",IF('1a+c+n'!$Q40="A",'1a+c+n'!D40,0))</f>
        <v>kg</v>
      </c>
      <c r="E40" s="77"/>
      <c r="F40" s="75"/>
      <c r="G40" s="76"/>
      <c r="H40" s="76" t="n">
        <f aca="false">IF($C$4="Attiecināmās izmaksas",IF('1a+c+n'!$Q40="A",'1a+c+n'!H40,0))</f>
        <v>0</v>
      </c>
      <c r="I40" s="76"/>
      <c r="J40" s="76"/>
      <c r="K40" s="77" t="n">
        <f aca="false">IF($C$4="Attiecināmās izmaksas",IF('1a+c+n'!$Q40="A",'1a+c+n'!K40,0))</f>
        <v>0</v>
      </c>
      <c r="L40" s="75" t="n">
        <f aca="false">IF($C$4="Attiecināmās izmaksas",IF('1a+c+n'!$Q40="A",'1a+c+n'!L40,0))</f>
        <v>0</v>
      </c>
      <c r="M40" s="76" t="n">
        <f aca="false">IF($C$4="Attiecināmās izmaksas",IF('1a+c+n'!$Q40="A",'1a+c+n'!M40,0))</f>
        <v>0</v>
      </c>
      <c r="N40" s="76" t="n">
        <f aca="false">IF($C$4="Attiecināmās izmaksas",IF('1a+c+n'!$Q40="A",'1a+c+n'!N40,0))</f>
        <v>0</v>
      </c>
      <c r="O40" s="76" t="n">
        <f aca="false">IF($C$4="Attiecināmās izmaksas",IF('1a+c+n'!$Q40="A",'1a+c+n'!O40,0))</f>
        <v>0</v>
      </c>
      <c r="P40" s="77" t="n">
        <f aca="false">IF($C$4="Attiecināmās izmaksas",IF('1a+c+n'!$Q40="A",'1a+c+n'!P40,0))</f>
        <v>0</v>
      </c>
    </row>
    <row r="41" customFormat="false" ht="11.25" hidden="false" customHeight="false" outlineLevel="0" collapsed="false">
      <c r="A41" s="13" t="n">
        <f aca="false">IF(P41=0,0,IF(COUNTBLANK(P41)=1,0,COUNTA($P$14:P41)))</f>
        <v>0</v>
      </c>
      <c r="B41" s="76" t="n">
        <f aca="false">IF($C$4="Attiecināmās izmaksas",IF('1a+c+n'!$Q41="A",'1a+c+n'!B41,0))</f>
        <v>0</v>
      </c>
      <c r="C41" s="232" t="str">
        <f aca="false">IF($C$4="Attiecināmās izmaksas",IF('1a+c+n'!$Q41="A",'1a+c+n'!C41,0))</f>
        <v>Siets stikla šķiedra</v>
      </c>
      <c r="D41" s="76" t="str">
        <f aca="false">IF($C$4="Attiecināmās izmaksas",IF('1a+c+n'!$Q41="A",'1a+c+n'!D41,0))</f>
        <v>m²</v>
      </c>
      <c r="E41" s="77"/>
      <c r="F41" s="75"/>
      <c r="G41" s="76"/>
      <c r="H41" s="76" t="n">
        <f aca="false">IF($C$4="Attiecināmās izmaksas",IF('1a+c+n'!$Q41="A",'1a+c+n'!H41,0))</f>
        <v>0</v>
      </c>
      <c r="I41" s="76"/>
      <c r="J41" s="76"/>
      <c r="K41" s="77" t="n">
        <f aca="false">IF($C$4="Attiecināmās izmaksas",IF('1a+c+n'!$Q41="A",'1a+c+n'!K41,0))</f>
        <v>0</v>
      </c>
      <c r="L41" s="75" t="n">
        <f aca="false">IF($C$4="Attiecināmās izmaksas",IF('1a+c+n'!$Q41="A",'1a+c+n'!L41,0))</f>
        <v>0</v>
      </c>
      <c r="M41" s="76" t="n">
        <f aca="false">IF($C$4="Attiecināmās izmaksas",IF('1a+c+n'!$Q41="A",'1a+c+n'!M41,0))</f>
        <v>0</v>
      </c>
      <c r="N41" s="76" t="n">
        <f aca="false">IF($C$4="Attiecināmās izmaksas",IF('1a+c+n'!$Q41="A",'1a+c+n'!N41,0))</f>
        <v>0</v>
      </c>
      <c r="O41" s="76" t="n">
        <f aca="false">IF($C$4="Attiecināmās izmaksas",IF('1a+c+n'!$Q41="A",'1a+c+n'!O41,0))</f>
        <v>0</v>
      </c>
      <c r="P41" s="77" t="n">
        <f aca="false">IF($C$4="Attiecināmās izmaksas",IF('1a+c+n'!$Q41="A",'1a+c+n'!P41,0))</f>
        <v>0</v>
      </c>
    </row>
    <row r="42" customFormat="false" ht="56.25" hidden="false" customHeight="false" outlineLevel="0" collapsed="false">
      <c r="A42" s="13" t="n">
        <f aca="false">IF(P42=0,0,IF(COUNTBLANK(P42)=1,0,COUNTA($P$14:P42)))</f>
        <v>0</v>
      </c>
      <c r="B42" s="76" t="str">
        <f aca="false">IF($C$4="Attiecināmās izmaksas",IF('1a+c+n'!$Q42="A",'1a+c+n'!B42,0))</f>
        <v>līg.c.</v>
      </c>
      <c r="C42" s="232" t="str">
        <f aca="false">IF($C$4="Attiecināmās izmaksas",IF('1a+c+n'!$Q42="A",'1a+c+n'!C42,0))</f>
        <v>Logu un durvju aiļu ārējo stūru armēšana ar sietu papildus sietu 0,3×0,5m no ailes un ailē (ekviv. Valmieras E-stikls) stiepes izturība &gt;200N/5cm, Struktūras stabilitāte &gt;22%, Atbilst REACH , sieta acojuma lielums 4×4mm.</v>
      </c>
      <c r="D42" s="76" t="str">
        <f aca="false">IF($C$4="Attiecināmās izmaksas",IF('1a+c+n'!$Q42="A",'1a+c+n'!D42,0))</f>
        <v>m²</v>
      </c>
      <c r="E42" s="77"/>
      <c r="F42" s="75"/>
      <c r="G42" s="76"/>
      <c r="H42" s="76" t="n">
        <f aca="false">IF($C$4="Attiecināmās izmaksas",IF('1a+c+n'!$Q42="A",'1a+c+n'!H42,0))</f>
        <v>0</v>
      </c>
      <c r="I42" s="76"/>
      <c r="J42" s="76"/>
      <c r="K42" s="77" t="n">
        <f aca="false">IF($C$4="Attiecināmās izmaksas",IF('1a+c+n'!$Q42="A",'1a+c+n'!K42,0))</f>
        <v>0</v>
      </c>
      <c r="L42" s="75" t="n">
        <f aca="false">IF($C$4="Attiecināmās izmaksas",IF('1a+c+n'!$Q42="A",'1a+c+n'!L42,0))</f>
        <v>0</v>
      </c>
      <c r="M42" s="76" t="n">
        <f aca="false">IF($C$4="Attiecināmās izmaksas",IF('1a+c+n'!$Q42="A",'1a+c+n'!M42,0))</f>
        <v>0</v>
      </c>
      <c r="N42" s="76" t="n">
        <f aca="false">IF($C$4="Attiecināmās izmaksas",IF('1a+c+n'!$Q42="A",'1a+c+n'!N42,0))</f>
        <v>0</v>
      </c>
      <c r="O42" s="76" t="n">
        <f aca="false">IF($C$4="Attiecināmās izmaksas",IF('1a+c+n'!$Q42="A",'1a+c+n'!O42,0))</f>
        <v>0</v>
      </c>
      <c r="P42" s="77" t="n">
        <f aca="false">IF($C$4="Attiecināmās izmaksas",IF('1a+c+n'!$Q42="A",'1a+c+n'!P42,0))</f>
        <v>0</v>
      </c>
    </row>
    <row r="43" customFormat="false" ht="11.25" hidden="false" customHeight="false" outlineLevel="0" collapsed="false">
      <c r="A43" s="13" t="n">
        <f aca="false">IF(P43=0,0,IF(COUNTBLANK(P43)=1,0,COUNTA($P$14:P43)))</f>
        <v>0</v>
      </c>
      <c r="B43" s="76" t="n">
        <f aca="false">IF($C$4="Attiecināmās izmaksas",IF('1a+c+n'!$Q43="A",'1a+c+n'!B43,0))</f>
        <v>0</v>
      </c>
      <c r="C43" s="232" t="str">
        <f aca="false">IF($C$4="Attiecināmās izmaksas",IF('1a+c+n'!$Q43="A",'1a+c+n'!C43,0))</f>
        <v>Līmjava Ceresit CT 190 vai ekvivalents</v>
      </c>
      <c r="D43" s="76" t="str">
        <f aca="false">IF($C$4="Attiecināmās izmaksas",IF('1a+c+n'!$Q43="A",'1a+c+n'!D43,0))</f>
        <v>kg</v>
      </c>
      <c r="E43" s="77"/>
      <c r="F43" s="75"/>
      <c r="G43" s="76"/>
      <c r="H43" s="76" t="n">
        <f aca="false">IF($C$4="Attiecināmās izmaksas",IF('1a+c+n'!$Q43="A",'1a+c+n'!H43,0))</f>
        <v>0</v>
      </c>
      <c r="I43" s="76"/>
      <c r="J43" s="76"/>
      <c r="K43" s="77" t="n">
        <f aca="false">IF($C$4="Attiecināmās izmaksas",IF('1a+c+n'!$Q43="A",'1a+c+n'!K43,0))</f>
        <v>0</v>
      </c>
      <c r="L43" s="75" t="n">
        <f aca="false">IF($C$4="Attiecināmās izmaksas",IF('1a+c+n'!$Q43="A",'1a+c+n'!L43,0))</f>
        <v>0</v>
      </c>
      <c r="M43" s="76" t="n">
        <f aca="false">IF($C$4="Attiecināmās izmaksas",IF('1a+c+n'!$Q43="A",'1a+c+n'!M43,0))</f>
        <v>0</v>
      </c>
      <c r="N43" s="76" t="n">
        <f aca="false">IF($C$4="Attiecināmās izmaksas",IF('1a+c+n'!$Q43="A",'1a+c+n'!N43,0))</f>
        <v>0</v>
      </c>
      <c r="O43" s="76" t="n">
        <f aca="false">IF($C$4="Attiecināmās izmaksas",IF('1a+c+n'!$Q43="A",'1a+c+n'!O43,0))</f>
        <v>0</v>
      </c>
      <c r="P43" s="77" t="n">
        <f aca="false">IF($C$4="Attiecināmās izmaksas",IF('1a+c+n'!$Q43="A",'1a+c+n'!P43,0))</f>
        <v>0</v>
      </c>
    </row>
    <row r="44" customFormat="false" ht="11.25" hidden="false" customHeight="false" outlineLevel="0" collapsed="false">
      <c r="A44" s="13" t="n">
        <f aca="false">IF(P44=0,0,IF(COUNTBLANK(P44)=1,0,COUNTA($P$14:P44)))</f>
        <v>0</v>
      </c>
      <c r="B44" s="76" t="n">
        <f aca="false">IF($C$4="Attiecināmās izmaksas",IF('1a+c+n'!$Q44="A",'1a+c+n'!B44,0))</f>
        <v>0</v>
      </c>
      <c r="C44" s="232" t="str">
        <f aca="false">IF($C$4="Attiecināmās izmaksas",IF('1a+c+n'!$Q44="A",'1a+c+n'!C44,0))</f>
        <v>Siets stikla šķiedra</v>
      </c>
      <c r="D44" s="76" t="str">
        <f aca="false">IF($C$4="Attiecināmās izmaksas",IF('1a+c+n'!$Q44="A",'1a+c+n'!D44,0))</f>
        <v>m²</v>
      </c>
      <c r="E44" s="77"/>
      <c r="F44" s="75"/>
      <c r="G44" s="76"/>
      <c r="H44" s="76" t="n">
        <f aca="false">IF($C$4="Attiecināmās izmaksas",IF('1a+c+n'!$Q44="A",'1a+c+n'!H44,0))</f>
        <v>0</v>
      </c>
      <c r="I44" s="76"/>
      <c r="J44" s="76"/>
      <c r="K44" s="77" t="n">
        <f aca="false">IF($C$4="Attiecināmās izmaksas",IF('1a+c+n'!$Q44="A",'1a+c+n'!K44,0))</f>
        <v>0</v>
      </c>
      <c r="L44" s="75" t="n">
        <f aca="false">IF($C$4="Attiecināmās izmaksas",IF('1a+c+n'!$Q44="A",'1a+c+n'!L44,0))</f>
        <v>0</v>
      </c>
      <c r="M44" s="76" t="n">
        <f aca="false">IF($C$4="Attiecināmās izmaksas",IF('1a+c+n'!$Q44="A",'1a+c+n'!M44,0))</f>
        <v>0</v>
      </c>
      <c r="N44" s="76" t="n">
        <f aca="false">IF($C$4="Attiecināmās izmaksas",IF('1a+c+n'!$Q44="A",'1a+c+n'!N44,0))</f>
        <v>0</v>
      </c>
      <c r="O44" s="76" t="n">
        <f aca="false">IF($C$4="Attiecināmās izmaksas",IF('1a+c+n'!$Q44="A",'1a+c+n'!O44,0))</f>
        <v>0</v>
      </c>
      <c r="P44" s="77" t="n">
        <f aca="false">IF($C$4="Attiecināmās izmaksas",IF('1a+c+n'!$Q44="A",'1a+c+n'!P44,0))</f>
        <v>0</v>
      </c>
    </row>
    <row r="45" customFormat="false" ht="67.5" hidden="false" customHeight="false" outlineLevel="0" collapsed="false">
      <c r="A45" s="13" t="n">
        <f aca="false">IF(P45=0,0,IF(COUNTBLANK(P45)=1,0,COUNTA($P$14:P45)))</f>
        <v>0</v>
      </c>
      <c r="B45" s="76" t="str">
        <f aca="false">IF($C$4="Attiecināmās izmaksas",IF('1a+c+n'!$Q45="A",'1a+c+n'!B45,0))</f>
        <v>līg.c.</v>
      </c>
      <c r="C45" s="232" t="str">
        <f aca="false">IF($C$4="Attiecināmās izmaksas",IF('1a+c+n'!$Q45="A",'1a+c+n'!C45,0))</f>
        <v>1. meh. klases apmetuma izveidošana: 1 kārtas armējošās javas un armējošā stikla šķiedras sieta uzklāšana (ekvivalents Ceresit CT 190), zemapmetuma grunts uzklāšana (ekvivalents Ceresit CT 16), dekoratīvā gatavā silikona apmetuma ar tonējumu uznešana (ekvivalents Ceresit CT174).</v>
      </c>
      <c r="D45" s="76" t="str">
        <f aca="false">IF($C$4="Attiecināmās izmaksas",IF('1a+c+n'!$Q45="A",'1a+c+n'!D45,0))</f>
        <v>m²</v>
      </c>
      <c r="E45" s="77"/>
      <c r="F45" s="75"/>
      <c r="G45" s="76"/>
      <c r="H45" s="76" t="n">
        <f aca="false">IF($C$4="Attiecināmās izmaksas",IF('1a+c+n'!$Q45="A",'1a+c+n'!H45,0))</f>
        <v>0</v>
      </c>
      <c r="I45" s="76"/>
      <c r="J45" s="76"/>
      <c r="K45" s="77" t="n">
        <f aca="false">IF($C$4="Attiecināmās izmaksas",IF('1a+c+n'!$Q45="A",'1a+c+n'!K45,0))</f>
        <v>0</v>
      </c>
      <c r="L45" s="75" t="n">
        <f aca="false">IF($C$4="Attiecināmās izmaksas",IF('1a+c+n'!$Q45="A",'1a+c+n'!L45,0))</f>
        <v>0</v>
      </c>
      <c r="M45" s="76" t="n">
        <f aca="false">IF($C$4="Attiecināmās izmaksas",IF('1a+c+n'!$Q45="A",'1a+c+n'!M45,0))</f>
        <v>0</v>
      </c>
      <c r="N45" s="76" t="n">
        <f aca="false">IF($C$4="Attiecināmās izmaksas",IF('1a+c+n'!$Q45="A",'1a+c+n'!N45,0))</f>
        <v>0</v>
      </c>
      <c r="O45" s="76" t="n">
        <f aca="false">IF($C$4="Attiecināmās izmaksas",IF('1a+c+n'!$Q45="A",'1a+c+n'!O45,0))</f>
        <v>0</v>
      </c>
      <c r="P45" s="77" t="n">
        <f aca="false">IF($C$4="Attiecināmās izmaksas",IF('1a+c+n'!$Q45="A",'1a+c+n'!P45,0))</f>
        <v>0</v>
      </c>
    </row>
    <row r="46" customFormat="false" ht="11.25" hidden="false" customHeight="false" outlineLevel="0" collapsed="false">
      <c r="A46" s="13" t="n">
        <f aca="false">IF(P46=0,0,IF(COUNTBLANK(P46)=1,0,COUNTA($P$14:P46)))</f>
        <v>0</v>
      </c>
      <c r="B46" s="76" t="n">
        <f aca="false">IF($C$4="Attiecināmās izmaksas",IF('1a+c+n'!$Q46="A",'1a+c+n'!B46,0))</f>
        <v>0</v>
      </c>
      <c r="C46" s="232" t="str">
        <f aca="false">IF($C$4="Attiecināmās izmaksas",IF('1a+c+n'!$Q46="A",'1a+c+n'!C46,0))</f>
        <v>Grunts Ceresit CT 16 vai ekvivalents</v>
      </c>
      <c r="D46" s="76" t="str">
        <f aca="false">IF($C$4="Attiecināmās izmaksas",IF('1a+c+n'!$Q46="A",'1a+c+n'!D46,0))</f>
        <v>kg</v>
      </c>
      <c r="E46" s="77"/>
      <c r="F46" s="75"/>
      <c r="G46" s="76"/>
      <c r="H46" s="76" t="n">
        <f aca="false">IF($C$4="Attiecināmās izmaksas",IF('1a+c+n'!$Q46="A",'1a+c+n'!H46,0))</f>
        <v>0</v>
      </c>
      <c r="I46" s="76"/>
      <c r="J46" s="76"/>
      <c r="K46" s="77" t="n">
        <f aca="false">IF($C$4="Attiecināmās izmaksas",IF('1a+c+n'!$Q46="A",'1a+c+n'!K46,0))</f>
        <v>0</v>
      </c>
      <c r="L46" s="75" t="n">
        <f aca="false">IF($C$4="Attiecināmās izmaksas",IF('1a+c+n'!$Q46="A",'1a+c+n'!L46,0))</f>
        <v>0</v>
      </c>
      <c r="M46" s="76" t="n">
        <f aca="false">IF($C$4="Attiecināmās izmaksas",IF('1a+c+n'!$Q46="A",'1a+c+n'!M46,0))</f>
        <v>0</v>
      </c>
      <c r="N46" s="76" t="n">
        <f aca="false">IF($C$4="Attiecināmās izmaksas",IF('1a+c+n'!$Q46="A",'1a+c+n'!N46,0))</f>
        <v>0</v>
      </c>
      <c r="O46" s="76" t="n">
        <f aca="false">IF($C$4="Attiecināmās izmaksas",IF('1a+c+n'!$Q46="A",'1a+c+n'!O46,0))</f>
        <v>0</v>
      </c>
      <c r="P46" s="77" t="n">
        <f aca="false">IF($C$4="Attiecināmās izmaksas",IF('1a+c+n'!$Q46="A",'1a+c+n'!P46,0))</f>
        <v>0</v>
      </c>
    </row>
    <row r="47" customFormat="false" ht="11.25" hidden="false" customHeight="false" outlineLevel="0" collapsed="false">
      <c r="A47" s="13" t="n">
        <f aca="false">IF(P47=0,0,IF(COUNTBLANK(P47)=1,0,COUNTA($P$14:P47)))</f>
        <v>0</v>
      </c>
      <c r="B47" s="76" t="n">
        <f aca="false">IF($C$4="Attiecināmās izmaksas",IF('1a+c+n'!$Q47="A",'1a+c+n'!B47,0))</f>
        <v>0</v>
      </c>
      <c r="C47" s="232" t="str">
        <f aca="false">IF($C$4="Attiecināmās izmaksas",IF('1a+c+n'!$Q47="A",'1a+c+n'!C47,0))</f>
        <v>Līmjava 4mm</v>
      </c>
      <c r="D47" s="76" t="str">
        <f aca="false">IF($C$4="Attiecināmās izmaksas",IF('1a+c+n'!$Q47="A",'1a+c+n'!D47,0))</f>
        <v>kg</v>
      </c>
      <c r="E47" s="77"/>
      <c r="F47" s="75"/>
      <c r="G47" s="76"/>
      <c r="H47" s="76" t="n">
        <f aca="false">IF($C$4="Attiecināmās izmaksas",IF('1a+c+n'!$Q47="A",'1a+c+n'!H47,0))</f>
        <v>0</v>
      </c>
      <c r="I47" s="76"/>
      <c r="J47" s="76"/>
      <c r="K47" s="77" t="n">
        <f aca="false">IF($C$4="Attiecināmās izmaksas",IF('1a+c+n'!$Q47="A",'1a+c+n'!K47,0))</f>
        <v>0</v>
      </c>
      <c r="L47" s="75" t="n">
        <f aca="false">IF($C$4="Attiecināmās izmaksas",IF('1a+c+n'!$Q47="A",'1a+c+n'!L47,0))</f>
        <v>0</v>
      </c>
      <c r="M47" s="76" t="n">
        <f aca="false">IF($C$4="Attiecināmās izmaksas",IF('1a+c+n'!$Q47="A",'1a+c+n'!M47,0))</f>
        <v>0</v>
      </c>
      <c r="N47" s="76" t="n">
        <f aca="false">IF($C$4="Attiecināmās izmaksas",IF('1a+c+n'!$Q47="A",'1a+c+n'!N47,0))</f>
        <v>0</v>
      </c>
      <c r="O47" s="76" t="n">
        <f aca="false">IF($C$4="Attiecināmās izmaksas",IF('1a+c+n'!$Q47="A",'1a+c+n'!O47,0))</f>
        <v>0</v>
      </c>
      <c r="P47" s="77" t="n">
        <f aca="false">IF($C$4="Attiecināmās izmaksas",IF('1a+c+n'!$Q47="A",'1a+c+n'!P47,0))</f>
        <v>0</v>
      </c>
    </row>
    <row r="48" customFormat="false" ht="11.25" hidden="false" customHeight="false" outlineLevel="0" collapsed="false">
      <c r="A48" s="13" t="n">
        <f aca="false">IF(P48=0,0,IF(COUNTBLANK(P48)=1,0,COUNTA($P$14:P48)))</f>
        <v>0</v>
      </c>
      <c r="B48" s="76" t="n">
        <f aca="false">IF($C$4="Attiecināmās izmaksas",IF('1a+c+n'!$Q48="A",'1a+c+n'!B48,0))</f>
        <v>0</v>
      </c>
      <c r="C48" s="232" t="str">
        <f aca="false">IF($C$4="Attiecināmās izmaksas",IF('1a+c+n'!$Q48="A",'1a+c+n'!C48,0))</f>
        <v>Armējošais stiklšķiedras siets - 160g/m², 2 kārtas</v>
      </c>
      <c r="D48" s="76" t="str">
        <f aca="false">IF($C$4="Attiecināmās izmaksas",IF('1a+c+n'!$Q48="A",'1a+c+n'!D48,0))</f>
        <v>m2</v>
      </c>
      <c r="E48" s="77"/>
      <c r="F48" s="75"/>
      <c r="G48" s="76"/>
      <c r="H48" s="76" t="n">
        <f aca="false">IF($C$4="Attiecināmās izmaksas",IF('1a+c+n'!$Q48="A",'1a+c+n'!H48,0))</f>
        <v>0</v>
      </c>
      <c r="I48" s="76"/>
      <c r="J48" s="76"/>
      <c r="K48" s="77" t="n">
        <f aca="false">IF($C$4="Attiecināmās izmaksas",IF('1a+c+n'!$Q48="A",'1a+c+n'!K48,0))</f>
        <v>0</v>
      </c>
      <c r="L48" s="75" t="n">
        <f aca="false">IF($C$4="Attiecināmās izmaksas",IF('1a+c+n'!$Q48="A",'1a+c+n'!L48,0))</f>
        <v>0</v>
      </c>
      <c r="M48" s="76" t="n">
        <f aca="false">IF($C$4="Attiecināmās izmaksas",IF('1a+c+n'!$Q48="A",'1a+c+n'!M48,0))</f>
        <v>0</v>
      </c>
      <c r="N48" s="76" t="n">
        <f aca="false">IF($C$4="Attiecināmās izmaksas",IF('1a+c+n'!$Q48="A",'1a+c+n'!N48,0))</f>
        <v>0</v>
      </c>
      <c r="O48" s="76" t="n">
        <f aca="false">IF($C$4="Attiecināmās izmaksas",IF('1a+c+n'!$Q48="A",'1a+c+n'!O48,0))</f>
        <v>0</v>
      </c>
      <c r="P48" s="77" t="n">
        <f aca="false">IF($C$4="Attiecināmās izmaksas",IF('1a+c+n'!$Q48="A",'1a+c+n'!P48,0))</f>
        <v>0</v>
      </c>
    </row>
    <row r="49" customFormat="false" ht="11.25" hidden="false" customHeight="false" outlineLevel="0" collapsed="false">
      <c r="A49" s="13" t="n">
        <f aca="false">IF(P49=0,0,IF(COUNTBLANK(P49)=1,0,COUNTA($P$14:P49)))</f>
        <v>0</v>
      </c>
      <c r="B49" s="76" t="n">
        <f aca="false">IF($C$4="Attiecināmās izmaksas",IF('1a+c+n'!$Q49="A",'1a+c+n'!B49,0))</f>
        <v>0</v>
      </c>
      <c r="C49" s="232" t="str">
        <f aca="false">IF($C$4="Attiecināmās izmaksas",IF('1a+c+n'!$Q49="A",'1a+c+n'!C49,0))</f>
        <v>Grunts Ceresit CT 16 vai ekvivalents</v>
      </c>
      <c r="D49" s="76" t="str">
        <f aca="false">IF($C$4="Attiecināmās izmaksas",IF('1a+c+n'!$Q49="A",'1a+c+n'!D49,0))</f>
        <v>kg</v>
      </c>
      <c r="E49" s="77"/>
      <c r="F49" s="75"/>
      <c r="G49" s="76"/>
      <c r="H49" s="76" t="n">
        <f aca="false">IF($C$4="Attiecināmās izmaksas",IF('1a+c+n'!$Q49="A",'1a+c+n'!H49,0))</f>
        <v>0</v>
      </c>
      <c r="I49" s="76"/>
      <c r="J49" s="76"/>
      <c r="K49" s="77" t="n">
        <f aca="false">IF($C$4="Attiecināmās izmaksas",IF('1a+c+n'!$Q49="A",'1a+c+n'!K49,0))</f>
        <v>0</v>
      </c>
      <c r="L49" s="75" t="n">
        <f aca="false">IF($C$4="Attiecināmās izmaksas",IF('1a+c+n'!$Q49="A",'1a+c+n'!L49,0))</f>
        <v>0</v>
      </c>
      <c r="M49" s="76" t="n">
        <f aca="false">IF($C$4="Attiecināmās izmaksas",IF('1a+c+n'!$Q49="A",'1a+c+n'!M49,0))</f>
        <v>0</v>
      </c>
      <c r="N49" s="76" t="n">
        <f aca="false">IF($C$4="Attiecināmās izmaksas",IF('1a+c+n'!$Q49="A",'1a+c+n'!N49,0))</f>
        <v>0</v>
      </c>
      <c r="O49" s="76" t="n">
        <f aca="false">IF($C$4="Attiecināmās izmaksas",IF('1a+c+n'!$Q49="A",'1a+c+n'!O49,0))</f>
        <v>0</v>
      </c>
      <c r="P49" s="77" t="n">
        <f aca="false">IF($C$4="Attiecināmās izmaksas",IF('1a+c+n'!$Q49="A",'1a+c+n'!P49,0))</f>
        <v>0</v>
      </c>
    </row>
    <row r="50" customFormat="false" ht="11.25" hidden="false" customHeight="false" outlineLevel="0" collapsed="false">
      <c r="A50" s="13" t="n">
        <f aca="false">IF(P50=0,0,IF(COUNTBLANK(P50)=1,0,COUNTA($P$14:P50)))</f>
        <v>0</v>
      </c>
      <c r="B50" s="76" t="n">
        <f aca="false">IF($C$4="Attiecināmās izmaksas",IF('1a+c+n'!$Q50="A",'1a+c+n'!B50,0))</f>
        <v>0</v>
      </c>
      <c r="C50" s="232" t="str">
        <f aca="false">IF($C$4="Attiecināmās izmaksas",IF('1a+c+n'!$Q50="A",'1a+c+n'!C50,0))</f>
        <v>Paligmateriāli</v>
      </c>
      <c r="D50" s="76" t="str">
        <f aca="false">IF($C$4="Attiecināmās izmaksas",IF('1a+c+n'!$Q50="A",'1a+c+n'!D50,0))</f>
        <v>kpl</v>
      </c>
      <c r="E50" s="77"/>
      <c r="F50" s="75"/>
      <c r="G50" s="76"/>
      <c r="H50" s="76" t="n">
        <f aca="false">IF($C$4="Attiecināmās izmaksas",IF('1a+c+n'!$Q50="A",'1a+c+n'!H50,0))</f>
        <v>0</v>
      </c>
      <c r="I50" s="76"/>
      <c r="J50" s="76"/>
      <c r="K50" s="77" t="n">
        <f aca="false">IF($C$4="Attiecināmās izmaksas",IF('1a+c+n'!$Q50="A",'1a+c+n'!K50,0))</f>
        <v>0</v>
      </c>
      <c r="L50" s="75" t="n">
        <f aca="false">IF($C$4="Attiecināmās izmaksas",IF('1a+c+n'!$Q50="A",'1a+c+n'!L50,0))</f>
        <v>0</v>
      </c>
      <c r="M50" s="76" t="n">
        <f aca="false">IF($C$4="Attiecināmās izmaksas",IF('1a+c+n'!$Q50="A",'1a+c+n'!M50,0))</f>
        <v>0</v>
      </c>
      <c r="N50" s="76" t="n">
        <f aca="false">IF($C$4="Attiecināmās izmaksas",IF('1a+c+n'!$Q50="A",'1a+c+n'!N50,0))</f>
        <v>0</v>
      </c>
      <c r="O50" s="76" t="n">
        <f aca="false">IF($C$4="Attiecināmās izmaksas",IF('1a+c+n'!$Q50="A",'1a+c+n'!O50,0))</f>
        <v>0</v>
      </c>
      <c r="P50" s="77" t="n">
        <f aca="false">IF($C$4="Attiecināmās izmaksas",IF('1a+c+n'!$Q50="A",'1a+c+n'!P50,0))</f>
        <v>0</v>
      </c>
    </row>
    <row r="51" customFormat="false" ht="22.5" hidden="false" customHeight="false" outlineLevel="0" collapsed="false">
      <c r="A51" s="13" t="n">
        <f aca="false">IF(P51=0,0,IF(COUNTBLANK(P51)=1,0,COUNTA($P$14:P51)))</f>
        <v>0</v>
      </c>
      <c r="B51" s="76" t="n">
        <f aca="false">IF($C$4="Attiecināmās izmaksas",IF('1a+c+n'!$Q51="A",'1a+c+n'!B51,0))</f>
        <v>0</v>
      </c>
      <c r="C51" s="232" t="str">
        <f aca="false">IF($C$4="Attiecināmās izmaksas",IF('1a+c+n'!$Q51="A",'1a+c+n'!C51,0))</f>
        <v>Siliktā -silikona homogēnais apmetums Ceresit CT174 vai ekvivalents, 2mm graudu lielums</v>
      </c>
      <c r="D51" s="76" t="str">
        <f aca="false">IF($C$4="Attiecināmās izmaksas",IF('1a+c+n'!$Q51="A",'1a+c+n'!D51,0))</f>
        <v>kg</v>
      </c>
      <c r="E51" s="77"/>
      <c r="F51" s="75"/>
      <c r="G51" s="76"/>
      <c r="H51" s="76" t="n">
        <f aca="false">IF($C$4="Attiecināmās izmaksas",IF('1a+c+n'!$Q51="A",'1a+c+n'!H51,0))</f>
        <v>0</v>
      </c>
      <c r="I51" s="76"/>
      <c r="J51" s="76"/>
      <c r="K51" s="77" t="n">
        <f aca="false">IF($C$4="Attiecināmās izmaksas",IF('1a+c+n'!$Q51="A",'1a+c+n'!K51,0))</f>
        <v>0</v>
      </c>
      <c r="L51" s="75" t="n">
        <f aca="false">IF($C$4="Attiecināmās izmaksas",IF('1a+c+n'!$Q51="A",'1a+c+n'!L51,0))</f>
        <v>0</v>
      </c>
      <c r="M51" s="76" t="n">
        <f aca="false">IF($C$4="Attiecināmās izmaksas",IF('1a+c+n'!$Q51="A",'1a+c+n'!M51,0))</f>
        <v>0</v>
      </c>
      <c r="N51" s="76" t="n">
        <f aca="false">IF($C$4="Attiecināmās izmaksas",IF('1a+c+n'!$Q51="A",'1a+c+n'!N51,0))</f>
        <v>0</v>
      </c>
      <c r="O51" s="76" t="n">
        <f aca="false">IF($C$4="Attiecināmās izmaksas",IF('1a+c+n'!$Q51="A",'1a+c+n'!O51,0))</f>
        <v>0</v>
      </c>
      <c r="P51" s="77" t="n">
        <f aca="false">IF($C$4="Attiecināmās izmaksas",IF('1a+c+n'!$Q51="A",'1a+c+n'!P51,0))</f>
        <v>0</v>
      </c>
    </row>
    <row r="52" customFormat="false" ht="11.25" hidden="false" customHeight="false" outlineLevel="0" collapsed="false">
      <c r="A52" s="13" t="n">
        <f aca="false">IF(P52=0,0,IF(COUNTBLANK(P52)=1,0,COUNTA($P$14:P52)))</f>
        <v>0</v>
      </c>
      <c r="B52" s="76" t="str">
        <f aca="false">IF($C$4="Attiecināmās izmaksas",IF('1a+c+n'!$Q52="A",'1a+c+n'!B52,0))</f>
        <v>līg.c.</v>
      </c>
      <c r="C52" s="232" t="str">
        <f aca="false">IF($C$4="Attiecināmās izmaksas",IF('1a+c+n'!$Q52="A",'1a+c+n'!C52,0))</f>
        <v>Stūra profils  EC S</v>
      </c>
      <c r="D52" s="76" t="str">
        <f aca="false">IF($C$4="Attiecināmās izmaksas",IF('1a+c+n'!$Q52="A",'1a+c+n'!D52,0))</f>
        <v>m</v>
      </c>
      <c r="E52" s="77"/>
      <c r="F52" s="75"/>
      <c r="G52" s="76"/>
      <c r="H52" s="76" t="n">
        <f aca="false">IF($C$4="Attiecināmās izmaksas",IF('1a+c+n'!$Q52="A",'1a+c+n'!H52,0))</f>
        <v>0</v>
      </c>
      <c r="I52" s="76"/>
      <c r="J52" s="76"/>
      <c r="K52" s="77" t="n">
        <f aca="false">IF($C$4="Attiecināmās izmaksas",IF('1a+c+n'!$Q52="A",'1a+c+n'!K52,0))</f>
        <v>0</v>
      </c>
      <c r="L52" s="75" t="n">
        <f aca="false">IF($C$4="Attiecināmās izmaksas",IF('1a+c+n'!$Q52="A",'1a+c+n'!L52,0))</f>
        <v>0</v>
      </c>
      <c r="M52" s="76" t="n">
        <f aca="false">IF($C$4="Attiecināmās izmaksas",IF('1a+c+n'!$Q52="A",'1a+c+n'!M52,0))</f>
        <v>0</v>
      </c>
      <c r="N52" s="76" t="n">
        <f aca="false">IF($C$4="Attiecināmās izmaksas",IF('1a+c+n'!$Q52="A",'1a+c+n'!N52,0))</f>
        <v>0</v>
      </c>
      <c r="O52" s="76" t="n">
        <f aca="false">IF($C$4="Attiecināmās izmaksas",IF('1a+c+n'!$Q52="A",'1a+c+n'!O52,0))</f>
        <v>0</v>
      </c>
      <c r="P52" s="77" t="n">
        <f aca="false">IF($C$4="Attiecināmās izmaksas",IF('1a+c+n'!$Q52="A",'1a+c+n'!P52,0))</f>
        <v>0</v>
      </c>
    </row>
    <row r="53" customFormat="false" ht="11.25" hidden="false" customHeight="false" outlineLevel="0" collapsed="false">
      <c r="A53" s="13" t="n">
        <f aca="false">IF(P53=0,0,IF(COUNTBLANK(P53)=1,0,COUNTA($P$14:P53)))</f>
        <v>0</v>
      </c>
      <c r="B53" s="76" t="str">
        <f aca="false">IF($C$4="Attiecināmās izmaksas",IF('1a+c+n'!$Q53="A",'1a+c+n'!B53,0))</f>
        <v>līg.c.</v>
      </c>
      <c r="C53" s="232" t="str">
        <f aca="false">IF($C$4="Attiecināmās izmaksas",IF('1a+c+n'!$Q53="A",'1a+c+n'!C53,0))</f>
        <v>Loga pielaiduma profils EW09</v>
      </c>
      <c r="D53" s="76" t="str">
        <f aca="false">IF($C$4="Attiecināmās izmaksas",IF('1a+c+n'!$Q53="A",'1a+c+n'!D53,0))</f>
        <v>m</v>
      </c>
      <c r="E53" s="77"/>
      <c r="F53" s="75"/>
      <c r="G53" s="76"/>
      <c r="H53" s="76" t="n">
        <f aca="false">IF($C$4="Attiecināmās izmaksas",IF('1a+c+n'!$Q53="A",'1a+c+n'!H53,0))</f>
        <v>0</v>
      </c>
      <c r="I53" s="76"/>
      <c r="J53" s="76"/>
      <c r="K53" s="77" t="n">
        <f aca="false">IF($C$4="Attiecināmās izmaksas",IF('1a+c+n'!$Q53="A",'1a+c+n'!K53,0))</f>
        <v>0</v>
      </c>
      <c r="L53" s="75" t="n">
        <f aca="false">IF($C$4="Attiecināmās izmaksas",IF('1a+c+n'!$Q53="A",'1a+c+n'!L53,0))</f>
        <v>0</v>
      </c>
      <c r="M53" s="76" t="n">
        <f aca="false">IF($C$4="Attiecināmās izmaksas",IF('1a+c+n'!$Q53="A",'1a+c+n'!M53,0))</f>
        <v>0</v>
      </c>
      <c r="N53" s="76" t="n">
        <f aca="false">IF($C$4="Attiecināmās izmaksas",IF('1a+c+n'!$Q53="A",'1a+c+n'!N53,0))</f>
        <v>0</v>
      </c>
      <c r="O53" s="76" t="n">
        <f aca="false">IF($C$4="Attiecināmās izmaksas",IF('1a+c+n'!$Q53="A",'1a+c+n'!O53,0))</f>
        <v>0</v>
      </c>
      <c r="P53" s="77" t="n">
        <f aca="false">IF($C$4="Attiecināmās izmaksas",IF('1a+c+n'!$Q53="A",'1a+c+n'!P53,0))</f>
        <v>0</v>
      </c>
    </row>
    <row r="54" customFormat="false" ht="11.25" hidden="false" customHeight="false" outlineLevel="0" collapsed="false">
      <c r="A54" s="13" t="n">
        <f aca="false">IF(P54=0,0,IF(COUNTBLANK(P54)=1,0,COUNTA($P$14:P54)))</f>
        <v>0</v>
      </c>
      <c r="B54" s="76" t="str">
        <f aca="false">IF($C$4="Attiecināmās izmaksas",IF('1a+c+n'!$Q54="A",'1a+c+n'!B54,0))</f>
        <v>līg.c.</v>
      </c>
      <c r="C54" s="232" t="str">
        <f aca="false">IF($C$4="Attiecināmās izmaksas",IF('1a+c+n'!$Q54="A",'1a+c+n'!C54,0))</f>
        <v>Stūra lāsenis ED CO2</v>
      </c>
      <c r="D54" s="76" t="str">
        <f aca="false">IF($C$4="Attiecināmās izmaksas",IF('1a+c+n'!$Q54="A",'1a+c+n'!D54,0))</f>
        <v>m</v>
      </c>
      <c r="E54" s="77"/>
      <c r="F54" s="75"/>
      <c r="G54" s="76"/>
      <c r="H54" s="76" t="n">
        <f aca="false">IF($C$4="Attiecināmās izmaksas",IF('1a+c+n'!$Q54="A",'1a+c+n'!H54,0))</f>
        <v>0</v>
      </c>
      <c r="I54" s="76"/>
      <c r="J54" s="76"/>
      <c r="K54" s="77" t="n">
        <f aca="false">IF($C$4="Attiecināmās izmaksas",IF('1a+c+n'!$Q54="A",'1a+c+n'!K54,0))</f>
        <v>0</v>
      </c>
      <c r="L54" s="75" t="n">
        <f aca="false">IF($C$4="Attiecināmās izmaksas",IF('1a+c+n'!$Q54="A",'1a+c+n'!L54,0))</f>
        <v>0</v>
      </c>
      <c r="M54" s="76" t="n">
        <f aca="false">IF($C$4="Attiecināmās izmaksas",IF('1a+c+n'!$Q54="A",'1a+c+n'!M54,0))</f>
        <v>0</v>
      </c>
      <c r="N54" s="76" t="n">
        <f aca="false">IF($C$4="Attiecināmās izmaksas",IF('1a+c+n'!$Q54="A",'1a+c+n'!N54,0))</f>
        <v>0</v>
      </c>
      <c r="O54" s="76" t="n">
        <f aca="false">IF($C$4="Attiecināmās izmaksas",IF('1a+c+n'!$Q54="A",'1a+c+n'!O54,0))</f>
        <v>0</v>
      </c>
      <c r="P54" s="77" t="n">
        <f aca="false">IF($C$4="Attiecināmās izmaksas",IF('1a+c+n'!$Q54="A",'1a+c+n'!P54,0))</f>
        <v>0</v>
      </c>
    </row>
    <row r="55" customFormat="false" ht="11.25" hidden="false" customHeight="false" outlineLevel="0" collapsed="false">
      <c r="A55" s="13" t="n">
        <f aca="false">IF(P55=0,0,IF(COUNTBLANK(P55)=1,0,COUNTA($P$14:P55)))</f>
        <v>0</v>
      </c>
      <c r="B55" s="76" t="str">
        <f aca="false">IF($C$4="Attiecināmās izmaksas",IF('1a+c+n'!$Q55="A",'1a+c+n'!B55,0))</f>
        <v>līg.c.</v>
      </c>
      <c r="C55" s="232" t="str">
        <f aca="false">IF($C$4="Attiecināmās izmaksas",IF('1a+c+n'!$Q55="A",'1a+c+n'!C55,0))</f>
        <v>Palodzes montāžas profils EW US01</v>
      </c>
      <c r="D55" s="76" t="str">
        <f aca="false">IF($C$4="Attiecināmās izmaksas",IF('1a+c+n'!$Q55="A",'1a+c+n'!D55,0))</f>
        <v>m</v>
      </c>
      <c r="E55" s="77"/>
      <c r="F55" s="75"/>
      <c r="G55" s="76"/>
      <c r="H55" s="76" t="n">
        <f aca="false">IF($C$4="Attiecināmās izmaksas",IF('1a+c+n'!$Q55="A",'1a+c+n'!H55,0))</f>
        <v>0</v>
      </c>
      <c r="I55" s="76"/>
      <c r="J55" s="76"/>
      <c r="K55" s="77" t="n">
        <f aca="false">IF($C$4="Attiecināmās izmaksas",IF('1a+c+n'!$Q55="A",'1a+c+n'!K55,0))</f>
        <v>0</v>
      </c>
      <c r="L55" s="75" t="n">
        <f aca="false">IF($C$4="Attiecināmās izmaksas",IF('1a+c+n'!$Q55="A",'1a+c+n'!L55,0))</f>
        <v>0</v>
      </c>
      <c r="M55" s="76" t="n">
        <f aca="false">IF($C$4="Attiecināmās izmaksas",IF('1a+c+n'!$Q55="A",'1a+c+n'!M55,0))</f>
        <v>0</v>
      </c>
      <c r="N55" s="76" t="n">
        <f aca="false">IF($C$4="Attiecināmās izmaksas",IF('1a+c+n'!$Q55="A",'1a+c+n'!N55,0))</f>
        <v>0</v>
      </c>
      <c r="O55" s="76" t="n">
        <f aca="false">IF($C$4="Attiecināmās izmaksas",IF('1a+c+n'!$Q55="A",'1a+c+n'!O55,0))</f>
        <v>0</v>
      </c>
      <c r="P55" s="77" t="n">
        <f aca="false">IF($C$4="Attiecināmās izmaksas",IF('1a+c+n'!$Q55="A",'1a+c+n'!P55,0))</f>
        <v>0</v>
      </c>
    </row>
    <row r="56" customFormat="false" ht="11.25" hidden="false" customHeight="false" outlineLevel="0" collapsed="false">
      <c r="A56" s="13" t="n">
        <f aca="false">IF(P56=0,0,IF(COUNTBLANK(P56)=1,0,COUNTA($P$14:P56)))</f>
        <v>0</v>
      </c>
      <c r="B56" s="76" t="str">
        <f aca="false">IF($C$4="Attiecināmās izmaksas",IF('1a+c+n'!$Q56="A",'1a+c+n'!B56,0))</f>
        <v>līg.c.</v>
      </c>
      <c r="C56" s="232" t="str">
        <f aca="false">IF($C$4="Attiecināmās izmaksas",IF('1a+c+n'!$Q56="A",'1a+c+n'!C56,0))</f>
        <v>Palodzes montāžas profils EW US02</v>
      </c>
      <c r="D56" s="76" t="str">
        <f aca="false">IF($C$4="Attiecināmās izmaksas",IF('1a+c+n'!$Q56="A",'1a+c+n'!D56,0))</f>
        <v>m</v>
      </c>
      <c r="E56" s="77"/>
      <c r="F56" s="75"/>
      <c r="G56" s="76"/>
      <c r="H56" s="76" t="n">
        <f aca="false">IF($C$4="Attiecināmās izmaksas",IF('1a+c+n'!$Q56="A",'1a+c+n'!H56,0))</f>
        <v>0</v>
      </c>
      <c r="I56" s="76"/>
      <c r="J56" s="76"/>
      <c r="K56" s="77" t="n">
        <f aca="false">IF($C$4="Attiecināmās izmaksas",IF('1a+c+n'!$Q56="A",'1a+c+n'!K56,0))</f>
        <v>0</v>
      </c>
      <c r="L56" s="75" t="n">
        <f aca="false">IF($C$4="Attiecināmās izmaksas",IF('1a+c+n'!$Q56="A",'1a+c+n'!L56,0))</f>
        <v>0</v>
      </c>
      <c r="M56" s="76" t="n">
        <f aca="false">IF($C$4="Attiecināmās izmaksas",IF('1a+c+n'!$Q56="A",'1a+c+n'!M56,0))</f>
        <v>0</v>
      </c>
      <c r="N56" s="76" t="n">
        <f aca="false">IF($C$4="Attiecināmās izmaksas",IF('1a+c+n'!$Q56="A",'1a+c+n'!N56,0))</f>
        <v>0</v>
      </c>
      <c r="O56" s="76" t="n">
        <f aca="false">IF($C$4="Attiecināmās izmaksas",IF('1a+c+n'!$Q56="A",'1a+c+n'!O56,0))</f>
        <v>0</v>
      </c>
      <c r="P56" s="77" t="n">
        <f aca="false">IF($C$4="Attiecināmās izmaksas",IF('1a+c+n'!$Q56="A",'1a+c+n'!P56,0))</f>
        <v>0</v>
      </c>
    </row>
    <row r="57" customFormat="false" ht="11.25" hidden="false" customHeight="false" outlineLevel="0" collapsed="false">
      <c r="A57" s="13" t="n">
        <f aca="false">IF(P57=0,0,IF(COUNTBLANK(P57)=1,0,COUNTA($P$14:P57)))</f>
        <v>0</v>
      </c>
      <c r="B57" s="76" t="str">
        <f aca="false">IF($C$4="Attiecināmās izmaksas",IF('1a+c+n'!$Q57="A",'1a+c+n'!B57,0))</f>
        <v>līg.c.</v>
      </c>
      <c r="C57" s="232" t="str">
        <f aca="false">IF($C$4="Attiecināmās izmaksas",IF('1a+c+n'!$Q57="A",'1a+c+n'!C57,0))</f>
        <v>Cokola profils EB PVC VARIO 220</v>
      </c>
      <c r="D57" s="76" t="str">
        <f aca="false">IF($C$4="Attiecināmās izmaksas",IF('1a+c+n'!$Q57="A",'1a+c+n'!D57,0))</f>
        <v>m</v>
      </c>
      <c r="E57" s="77"/>
      <c r="F57" s="75"/>
      <c r="G57" s="76"/>
      <c r="H57" s="76" t="n">
        <f aca="false">IF($C$4="Attiecināmās izmaksas",IF('1a+c+n'!$Q57="A",'1a+c+n'!H57,0))</f>
        <v>0</v>
      </c>
      <c r="I57" s="76"/>
      <c r="J57" s="76"/>
      <c r="K57" s="77" t="n">
        <f aca="false">IF($C$4="Attiecināmās izmaksas",IF('1a+c+n'!$Q57="A",'1a+c+n'!K57,0))</f>
        <v>0</v>
      </c>
      <c r="L57" s="75" t="n">
        <f aca="false">IF($C$4="Attiecināmās izmaksas",IF('1a+c+n'!$Q57="A",'1a+c+n'!L57,0))</f>
        <v>0</v>
      </c>
      <c r="M57" s="76" t="n">
        <f aca="false">IF($C$4="Attiecināmās izmaksas",IF('1a+c+n'!$Q57="A",'1a+c+n'!M57,0))</f>
        <v>0</v>
      </c>
      <c r="N57" s="76" t="n">
        <f aca="false">IF($C$4="Attiecināmās izmaksas",IF('1a+c+n'!$Q57="A",'1a+c+n'!N57,0))</f>
        <v>0</v>
      </c>
      <c r="O57" s="76" t="n">
        <f aca="false">IF($C$4="Attiecināmās izmaksas",IF('1a+c+n'!$Q57="A",'1a+c+n'!O57,0))</f>
        <v>0</v>
      </c>
      <c r="P57" s="77" t="n">
        <f aca="false">IF($C$4="Attiecināmās izmaksas",IF('1a+c+n'!$Q57="A",'1a+c+n'!P57,0))</f>
        <v>0</v>
      </c>
    </row>
    <row r="58" customFormat="false" ht="11.25" hidden="false" customHeight="false" outlineLevel="0" collapsed="false">
      <c r="A58" s="13" t="n">
        <f aca="false">IF(P58=0,0,IF(COUNTBLANK(P58)=1,0,COUNTA($P$14:P58)))</f>
        <v>0</v>
      </c>
      <c r="B58" s="76" t="str">
        <f aca="false">IF($C$4="Attiecināmās izmaksas",IF('1a+c+n'!$Q58="A",'1a+c+n'!B58,0))</f>
        <v>līg.c.</v>
      </c>
      <c r="C58" s="232" t="str">
        <f aca="false">IF($C$4="Attiecināmās izmaksas",IF('1a+c+n'!$Q58="A",'1a+c+n'!C58,0))</f>
        <v>Iekšējo stūru armējums visā ēkas augstumā</v>
      </c>
      <c r="D58" s="76" t="str">
        <f aca="false">IF($C$4="Attiecināmās izmaksas",IF('1a+c+n'!$Q58="A",'1a+c+n'!D58,0))</f>
        <v>m</v>
      </c>
      <c r="E58" s="77"/>
      <c r="F58" s="75"/>
      <c r="G58" s="76"/>
      <c r="H58" s="76" t="n">
        <f aca="false">IF($C$4="Attiecināmās izmaksas",IF('1a+c+n'!$Q58="A",'1a+c+n'!H58,0))</f>
        <v>0</v>
      </c>
      <c r="I58" s="76"/>
      <c r="J58" s="76"/>
      <c r="K58" s="77" t="n">
        <f aca="false">IF($C$4="Attiecināmās izmaksas",IF('1a+c+n'!$Q58="A",'1a+c+n'!K58,0))</f>
        <v>0</v>
      </c>
      <c r="L58" s="75" t="n">
        <f aca="false">IF($C$4="Attiecināmās izmaksas",IF('1a+c+n'!$Q58="A",'1a+c+n'!L58,0))</f>
        <v>0</v>
      </c>
      <c r="M58" s="76" t="n">
        <f aca="false">IF($C$4="Attiecināmās izmaksas",IF('1a+c+n'!$Q58="A",'1a+c+n'!M58,0))</f>
        <v>0</v>
      </c>
      <c r="N58" s="76" t="n">
        <f aca="false">IF($C$4="Attiecināmās izmaksas",IF('1a+c+n'!$Q58="A",'1a+c+n'!N58,0))</f>
        <v>0</v>
      </c>
      <c r="O58" s="76" t="n">
        <f aca="false">IF($C$4="Attiecināmās izmaksas",IF('1a+c+n'!$Q58="A",'1a+c+n'!O58,0))</f>
        <v>0</v>
      </c>
      <c r="P58" s="77" t="n">
        <f aca="false">IF($C$4="Attiecināmās izmaksas",IF('1a+c+n'!$Q58="A",'1a+c+n'!P58,0))</f>
        <v>0</v>
      </c>
    </row>
    <row r="59" customFormat="false" ht="11.25" hidden="false" customHeight="false" outlineLevel="0" collapsed="false">
      <c r="A59" s="13" t="n">
        <f aca="false">IF(P59=0,0,IF(COUNTBLANK(P59)=1,0,COUNTA($P$14:P59)))</f>
        <v>0</v>
      </c>
      <c r="B59" s="76" t="str">
        <f aca="false">IF($C$4="Attiecināmās izmaksas",IF('1a+c+n'!$Q59="A",'1a+c+n'!B59,0))</f>
        <v>līg.c.</v>
      </c>
      <c r="C59" s="232" t="str">
        <f aca="false">IF($C$4="Attiecināmās izmaksas",IF('1a+c+n'!$Q59="A",'1a+c+n'!C59,0))</f>
        <v>Metāla karoga kāta turētāja montāža</v>
      </c>
      <c r="D59" s="76" t="str">
        <f aca="false">IF($C$4="Attiecināmās izmaksas",IF('1a+c+n'!$Q59="A",'1a+c+n'!D59,0))</f>
        <v>gab</v>
      </c>
      <c r="E59" s="77"/>
      <c r="F59" s="75"/>
      <c r="G59" s="76"/>
      <c r="H59" s="76" t="n">
        <f aca="false">IF($C$4="Attiecināmās izmaksas",IF('1a+c+n'!$Q59="A",'1a+c+n'!H59,0))</f>
        <v>0</v>
      </c>
      <c r="I59" s="76"/>
      <c r="J59" s="76"/>
      <c r="K59" s="77" t="n">
        <f aca="false">IF($C$4="Attiecināmās izmaksas",IF('1a+c+n'!$Q59="A",'1a+c+n'!K59,0))</f>
        <v>0</v>
      </c>
      <c r="L59" s="75" t="n">
        <f aca="false">IF($C$4="Attiecināmās izmaksas",IF('1a+c+n'!$Q59="A",'1a+c+n'!L59,0))</f>
        <v>0</v>
      </c>
      <c r="M59" s="76" t="n">
        <f aca="false">IF($C$4="Attiecināmās izmaksas",IF('1a+c+n'!$Q59="A",'1a+c+n'!M59,0))</f>
        <v>0</v>
      </c>
      <c r="N59" s="76" t="n">
        <f aca="false">IF($C$4="Attiecināmās izmaksas",IF('1a+c+n'!$Q59="A",'1a+c+n'!N59,0))</f>
        <v>0</v>
      </c>
      <c r="O59" s="76" t="n">
        <f aca="false">IF($C$4="Attiecināmās izmaksas",IF('1a+c+n'!$Q59="A",'1a+c+n'!O59,0))</f>
        <v>0</v>
      </c>
      <c r="P59" s="77" t="n">
        <f aca="false">IF($C$4="Attiecināmās izmaksas",IF('1a+c+n'!$Q59="A",'1a+c+n'!P59,0))</f>
        <v>0</v>
      </c>
    </row>
    <row r="60" customFormat="false" ht="101.25" hidden="false" customHeight="false" outlineLevel="0" collapsed="false">
      <c r="A60" s="13" t="n">
        <f aca="false">IF(P60=0,0,IF(COUNTBLANK(P60)=1,0,COUNTA($P$14:P60)))</f>
        <v>0</v>
      </c>
      <c r="B60" s="76" t="str">
        <f aca="false">IF($C$4="Attiecināmās izmaksas",IF('1a+c+n'!$Q60="A",'1a+c+n'!B60,0))</f>
        <v>līg.c.</v>
      </c>
      <c r="C60" s="232" t="str">
        <f aca="false">IF($C$4="Attiecināmās izmaksas",IF('1a+c+n'!$Q60="A",'1a+c+n'!C60,0))</f>
        <v>Piekarāķu uzstādišana un kābeļu pārmontēšana. Piekarāķa parametri (paredzētas  9 vietas):
Piekarāķis M20, L=620mm SOT101.2  cauri balstam -  esošai bēniņu sienai 380mm. Piekarāķi izmanto izolētiem gaisvadiem, servisa  kabeļiem, kā arī XLP - izolētiem kabeļiem. pagrieziena vai enkurbalstos. Piekarāķis ir aprīkots ar  noslēgplāksni un izgatavots no karsti cinkota  tērauda.Svars: 1.8 kg. Pārbaudes slodze: 30.6 Fx/kN.  Pārbaudes slodze: 6.7 Fy/kN </v>
      </c>
      <c r="D60" s="76" t="str">
        <f aca="false">IF($C$4="Attiecināmās izmaksas",IF('1a+c+n'!$Q60="A",'1a+c+n'!D60,0))</f>
        <v>kmpl.</v>
      </c>
      <c r="E60" s="77"/>
      <c r="F60" s="75"/>
      <c r="G60" s="76"/>
      <c r="H60" s="76" t="n">
        <f aca="false">IF($C$4="Attiecināmās izmaksas",IF('1a+c+n'!$Q60="A",'1a+c+n'!H60,0))</f>
        <v>0</v>
      </c>
      <c r="I60" s="76"/>
      <c r="J60" s="76"/>
      <c r="K60" s="77" t="n">
        <f aca="false">IF($C$4="Attiecināmās izmaksas",IF('1a+c+n'!$Q60="A",'1a+c+n'!K60,0))</f>
        <v>0</v>
      </c>
      <c r="L60" s="75" t="n">
        <f aca="false">IF($C$4="Attiecināmās izmaksas",IF('1a+c+n'!$Q60="A",'1a+c+n'!L60,0))</f>
        <v>0</v>
      </c>
      <c r="M60" s="76" t="n">
        <f aca="false">IF($C$4="Attiecināmās izmaksas",IF('1a+c+n'!$Q60="A",'1a+c+n'!M60,0))</f>
        <v>0</v>
      </c>
      <c r="N60" s="76" t="n">
        <f aca="false">IF($C$4="Attiecināmās izmaksas",IF('1a+c+n'!$Q60="A",'1a+c+n'!N60,0))</f>
        <v>0</v>
      </c>
      <c r="O60" s="76" t="n">
        <f aca="false">IF($C$4="Attiecināmās izmaksas",IF('1a+c+n'!$Q60="A",'1a+c+n'!O60,0))</f>
        <v>0</v>
      </c>
      <c r="P60" s="77" t="n">
        <f aca="false">IF($C$4="Attiecināmās izmaksas",IF('1a+c+n'!$Q60="A",'1a+c+n'!P60,0))</f>
        <v>0</v>
      </c>
    </row>
    <row r="61" customFormat="false" ht="11.25" hidden="false" customHeight="false" outlineLevel="0" collapsed="false">
      <c r="A61" s="13" t="n">
        <f aca="false">IF(P61=0,0,IF(COUNTBLANK(P61)=1,0,COUNTA($P$14:P61)))</f>
        <v>0</v>
      </c>
      <c r="B61" s="76" t="str">
        <f aca="false">IF($C$4="Attiecināmās izmaksas",IF('1a+c+n'!$Q61="A",'1a+c+n'!B61,0))</f>
        <v>līg.c.</v>
      </c>
      <c r="C61" s="232" t="str">
        <f aca="false">IF($C$4="Attiecināmās izmaksas",IF('1a+c+n'!$Q61="A",'1a+c+n'!C61,0))</f>
        <v>Būvgružu savākšana un aizvešana</v>
      </c>
      <c r="D61" s="76" t="str">
        <f aca="false">IF($C$4="Attiecināmās izmaksas",IF('1a+c+n'!$Q61="A",'1a+c+n'!D61,0))</f>
        <v>m³</v>
      </c>
      <c r="E61" s="77"/>
      <c r="F61" s="75"/>
      <c r="G61" s="76"/>
      <c r="H61" s="76" t="n">
        <f aca="false">IF($C$4="Attiecināmās izmaksas",IF('1a+c+n'!$Q61="A",'1a+c+n'!H61,0))</f>
        <v>0</v>
      </c>
      <c r="I61" s="76"/>
      <c r="J61" s="76"/>
      <c r="K61" s="77" t="n">
        <f aca="false">IF($C$4="Attiecināmās izmaksas",IF('1a+c+n'!$Q61="A",'1a+c+n'!K61,0))</f>
        <v>0</v>
      </c>
      <c r="L61" s="75" t="n">
        <f aca="false">IF($C$4="Attiecināmās izmaksas",IF('1a+c+n'!$Q61="A",'1a+c+n'!L61,0))</f>
        <v>0</v>
      </c>
      <c r="M61" s="76" t="n">
        <f aca="false">IF($C$4="Attiecināmās izmaksas",IF('1a+c+n'!$Q61="A",'1a+c+n'!M61,0))</f>
        <v>0</v>
      </c>
      <c r="N61" s="76" t="n">
        <f aca="false">IF($C$4="Attiecināmās izmaksas",IF('1a+c+n'!$Q61="A",'1a+c+n'!N61,0))</f>
        <v>0</v>
      </c>
      <c r="O61" s="76" t="n">
        <f aca="false">IF($C$4="Attiecināmās izmaksas",IF('1a+c+n'!$Q61="A",'1a+c+n'!O61,0))</f>
        <v>0</v>
      </c>
      <c r="P61" s="77" t="n">
        <f aca="false">IF($C$4="Attiecināmās izmaksas",IF('1a+c+n'!$Q61="A",'1a+c+n'!P61,0))</f>
        <v>0</v>
      </c>
    </row>
    <row r="62" customFormat="false" ht="11.25" hidden="false" customHeight="false" outlineLevel="0" collapsed="false">
      <c r="A62" s="13" t="n">
        <f aca="false">IF(P62=0,0,IF(COUNTBLANK(P62)=1,0,COUNTA($P$14:P62)))</f>
        <v>0</v>
      </c>
      <c r="B62" s="76" t="n">
        <f aca="false">IF($C$4="Attiecināmās izmaksas",IF('1a+c+n'!$Q62="A",'1a+c+n'!B62,0))</f>
        <v>0</v>
      </c>
      <c r="C62" s="232" t="str">
        <f aca="false">IF($C$4="Attiecināmās izmaksas",IF('1a+c+n'!$Q62="A",'1a+c+n'!C62,0))</f>
        <v>Gružu konteiners 12m³</v>
      </c>
      <c r="D62" s="76" t="str">
        <f aca="false">IF($C$4="Attiecināmās izmaksas",IF('1a+c+n'!$Q62="A",'1a+c+n'!D62,0))</f>
        <v>gb</v>
      </c>
      <c r="E62" s="77"/>
      <c r="F62" s="75"/>
      <c r="G62" s="76"/>
      <c r="H62" s="76" t="n">
        <f aca="false">IF($C$4="Attiecināmās izmaksas",IF('1a+c+n'!$Q62="A",'1a+c+n'!H62,0))</f>
        <v>0</v>
      </c>
      <c r="I62" s="76"/>
      <c r="J62" s="76"/>
      <c r="K62" s="77" t="n">
        <f aca="false">IF($C$4="Attiecināmās izmaksas",IF('1a+c+n'!$Q62="A",'1a+c+n'!K62,0))</f>
        <v>0</v>
      </c>
      <c r="L62" s="75" t="n">
        <f aca="false">IF($C$4="Attiecināmās izmaksas",IF('1a+c+n'!$Q62="A",'1a+c+n'!L62,0))</f>
        <v>0</v>
      </c>
      <c r="M62" s="76" t="n">
        <f aca="false">IF($C$4="Attiecināmās izmaksas",IF('1a+c+n'!$Q62="A",'1a+c+n'!M62,0))</f>
        <v>0</v>
      </c>
      <c r="N62" s="76" t="n">
        <f aca="false">IF($C$4="Attiecināmās izmaksas",IF('1a+c+n'!$Q62="A",'1a+c+n'!N62,0))</f>
        <v>0</v>
      </c>
      <c r="O62" s="76" t="n">
        <f aca="false">IF($C$4="Attiecināmās izmaksas",IF('1a+c+n'!$Q62="A",'1a+c+n'!O62,0))</f>
        <v>0</v>
      </c>
      <c r="P62" s="77" t="n">
        <f aca="false">IF($C$4="Attiecināmās izmaksas",IF('1a+c+n'!$Q62="A",'1a+c+n'!P62,0))</f>
        <v>0</v>
      </c>
    </row>
    <row r="63" customFormat="false" ht="12" hidden="false" customHeight="true" outlineLevel="0" collapsed="false">
      <c r="A63" s="226" t="s">
        <v>126</v>
      </c>
      <c r="B63" s="226"/>
      <c r="C63" s="226"/>
      <c r="D63" s="226"/>
      <c r="E63" s="226"/>
      <c r="F63" s="226"/>
      <c r="G63" s="226"/>
      <c r="H63" s="226"/>
      <c r="I63" s="226"/>
      <c r="J63" s="226"/>
      <c r="K63" s="226"/>
      <c r="L63" s="227" t="n">
        <f aca="false">SUM(L14:L62)</f>
        <v>0</v>
      </c>
      <c r="M63" s="233" t="n">
        <f aca="false">SUM(M14:M62)</f>
        <v>0</v>
      </c>
      <c r="N63" s="233" t="n">
        <f aca="false">SUM(N14:N62)</f>
        <v>0</v>
      </c>
      <c r="O63" s="233" t="n">
        <f aca="false">SUM(O14:O62)</f>
        <v>0</v>
      </c>
      <c r="P63" s="234" t="n">
        <f aca="false">SUM(P14:P62)</f>
        <v>0</v>
      </c>
    </row>
    <row r="64" customFormat="false" ht="11.25" hidden="false" customHeight="false" outlineLevel="0" collapsed="false">
      <c r="A64" s="33"/>
      <c r="B64" s="33"/>
      <c r="C64" s="33"/>
      <c r="D64" s="33"/>
      <c r="E64" s="33"/>
      <c r="F64" s="33"/>
      <c r="G64" s="33"/>
      <c r="H64" s="33"/>
      <c r="I64" s="33"/>
      <c r="J64" s="33"/>
      <c r="K64" s="33"/>
      <c r="L64" s="33"/>
      <c r="M64" s="33"/>
      <c r="N64" s="33"/>
      <c r="O64" s="33"/>
      <c r="P64" s="33"/>
    </row>
    <row r="65" customFormat="false" ht="11.25" hidden="false" customHeight="false" outlineLevel="0" collapsed="false">
      <c r="A65" s="33"/>
      <c r="B65" s="33"/>
      <c r="C65" s="33"/>
      <c r="D65" s="33"/>
      <c r="E65" s="33"/>
      <c r="F65" s="33"/>
      <c r="G65" s="33"/>
      <c r="H65" s="33"/>
      <c r="I65" s="33"/>
      <c r="J65" s="33"/>
      <c r="K65" s="33"/>
      <c r="L65" s="33"/>
      <c r="M65" s="33"/>
      <c r="N65" s="33"/>
      <c r="O65" s="33"/>
      <c r="P65" s="33"/>
    </row>
    <row r="66" customFormat="false" ht="11.25" hidden="false" customHeight="false" outlineLevel="0" collapsed="false">
      <c r="A66" s="1" t="s">
        <v>19</v>
      </c>
      <c r="B66" s="33"/>
      <c r="C66" s="45" t="n">
        <f aca="false">'Kops n'!C31:H31</f>
        <v>0</v>
      </c>
      <c r="D66" s="45"/>
      <c r="E66" s="45"/>
      <c r="F66" s="45"/>
      <c r="G66" s="45"/>
      <c r="H66" s="45"/>
      <c r="I66" s="33"/>
      <c r="J66" s="33"/>
      <c r="K66" s="33"/>
      <c r="L66" s="33"/>
      <c r="M66" s="33"/>
      <c r="N66" s="33"/>
      <c r="O66" s="33"/>
      <c r="P66" s="33"/>
    </row>
    <row r="67" customFormat="false" ht="11.25" hidden="false" customHeight="true" outlineLevel="0" collapsed="false">
      <c r="A67" s="33"/>
      <c r="B67" s="33"/>
      <c r="C67" s="31" t="s">
        <v>20</v>
      </c>
      <c r="D67" s="31"/>
      <c r="E67" s="31"/>
      <c r="F67" s="31"/>
      <c r="G67" s="31"/>
      <c r="H67" s="31"/>
      <c r="I67" s="33"/>
      <c r="J67" s="33"/>
      <c r="K67" s="33"/>
      <c r="L67" s="33"/>
      <c r="M67" s="33"/>
      <c r="N67" s="33"/>
      <c r="O67" s="33"/>
      <c r="P67" s="33"/>
    </row>
    <row r="68" customFormat="false" ht="11.25" hidden="false" customHeight="false" outlineLevel="0" collapsed="false">
      <c r="A68" s="33"/>
      <c r="B68" s="33"/>
      <c r="C68" s="33"/>
      <c r="D68" s="33"/>
      <c r="E68" s="33"/>
      <c r="F68" s="33"/>
      <c r="G68" s="33"/>
      <c r="H68" s="33"/>
      <c r="I68" s="33"/>
      <c r="J68" s="33"/>
      <c r="K68" s="33"/>
      <c r="L68" s="33"/>
      <c r="M68" s="33"/>
      <c r="N68" s="33"/>
      <c r="O68" s="33"/>
      <c r="P68" s="33"/>
    </row>
    <row r="69" customFormat="false" ht="11.25" hidden="false" customHeight="false" outlineLevel="0" collapsed="false">
      <c r="A69" s="96" t="str">
        <f aca="false">'Kops n'!A34:D34</f>
        <v>Tāme sastādīta:</v>
      </c>
      <c r="B69" s="96"/>
      <c r="C69" s="96"/>
      <c r="D69" s="96"/>
      <c r="E69" s="33"/>
      <c r="F69" s="33"/>
      <c r="G69" s="33"/>
      <c r="H69" s="33"/>
      <c r="I69" s="33"/>
      <c r="J69" s="33"/>
      <c r="K69" s="33"/>
      <c r="L69" s="33"/>
      <c r="M69" s="33"/>
      <c r="N69" s="33"/>
      <c r="O69" s="33"/>
      <c r="P69" s="33"/>
    </row>
    <row r="70" customFormat="false" ht="11.25" hidden="false" customHeight="false" outlineLevel="0" collapsed="false">
      <c r="A70" s="33"/>
      <c r="B70" s="33"/>
      <c r="C70" s="33"/>
      <c r="D70" s="33"/>
      <c r="E70" s="33"/>
      <c r="F70" s="33"/>
      <c r="G70" s="33"/>
      <c r="H70" s="33"/>
      <c r="I70" s="33"/>
      <c r="J70" s="33"/>
      <c r="K70" s="33"/>
      <c r="L70" s="33"/>
      <c r="M70" s="33"/>
      <c r="N70" s="33"/>
      <c r="O70" s="33"/>
      <c r="P70" s="33"/>
    </row>
    <row r="71" customFormat="false" ht="11.25" hidden="false" customHeight="false" outlineLevel="0" collapsed="false">
      <c r="A71" s="1" t="s">
        <v>48</v>
      </c>
      <c r="B71" s="33"/>
      <c r="C71" s="45" t="n">
        <f aca="false">'Kops n'!C36:H36</f>
        <v>0</v>
      </c>
      <c r="D71" s="45"/>
      <c r="E71" s="45"/>
      <c r="F71" s="45"/>
      <c r="G71" s="45"/>
      <c r="H71" s="45"/>
      <c r="I71" s="33"/>
      <c r="J71" s="33"/>
      <c r="K71" s="33"/>
      <c r="L71" s="33"/>
      <c r="M71" s="33"/>
      <c r="N71" s="33"/>
      <c r="O71" s="33"/>
      <c r="P71" s="33"/>
    </row>
    <row r="72" customFormat="false" ht="11.25" hidden="false" customHeight="true" outlineLevel="0" collapsed="false">
      <c r="A72" s="33"/>
      <c r="B72" s="33"/>
      <c r="C72" s="31" t="s">
        <v>20</v>
      </c>
      <c r="D72" s="31"/>
      <c r="E72" s="31"/>
      <c r="F72" s="31"/>
      <c r="G72" s="31"/>
      <c r="H72" s="31"/>
      <c r="I72" s="33"/>
      <c r="J72" s="33"/>
      <c r="K72" s="33"/>
      <c r="L72" s="33"/>
      <c r="M72" s="33"/>
      <c r="N72" s="33"/>
      <c r="O72" s="33"/>
      <c r="P72" s="33"/>
    </row>
    <row r="73" customFormat="false" ht="11.25" hidden="false" customHeight="false" outlineLevel="0" collapsed="false">
      <c r="A73" s="33"/>
      <c r="B73" s="33"/>
      <c r="C73" s="33"/>
      <c r="D73" s="33"/>
      <c r="E73" s="33"/>
      <c r="F73" s="33"/>
      <c r="G73" s="33"/>
      <c r="H73" s="33"/>
      <c r="I73" s="33"/>
      <c r="J73" s="33"/>
      <c r="K73" s="33"/>
      <c r="L73" s="33"/>
      <c r="M73" s="33"/>
      <c r="N73" s="33"/>
      <c r="O73" s="33"/>
      <c r="P73" s="33"/>
    </row>
    <row r="74" customFormat="false" ht="11.25" hidden="false" customHeight="false" outlineLevel="0" collapsed="false">
      <c r="A74" s="97" t="s">
        <v>21</v>
      </c>
      <c r="B74" s="98"/>
      <c r="C74" s="99" t="n">
        <f aca="false">'Kops n'!C39</f>
        <v>0</v>
      </c>
      <c r="D74" s="98"/>
      <c r="E74" s="33"/>
      <c r="F74" s="33"/>
      <c r="G74" s="33"/>
      <c r="H74" s="33"/>
      <c r="I74" s="33"/>
      <c r="J74" s="33"/>
      <c r="K74" s="33"/>
      <c r="L74" s="33"/>
      <c r="M74" s="33"/>
      <c r="N74" s="33"/>
      <c r="O74" s="33"/>
      <c r="P74" s="33"/>
    </row>
    <row r="75" customFormat="false" ht="11.25" hidden="false" customHeight="false" outlineLevel="0" collapsed="false">
      <c r="A75" s="33"/>
      <c r="B75" s="33"/>
      <c r="C75" s="33"/>
      <c r="D75" s="33"/>
      <c r="E75" s="33"/>
      <c r="F75" s="33"/>
      <c r="G75" s="33"/>
      <c r="H75" s="33"/>
      <c r="I75" s="33"/>
      <c r="J75" s="33"/>
      <c r="K75" s="33"/>
      <c r="L75" s="33"/>
      <c r="M75" s="33"/>
      <c r="N75" s="33"/>
      <c r="O75" s="33"/>
      <c r="P75"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63:K63"/>
    <mergeCell ref="C66:H66"/>
    <mergeCell ref="C67:H67"/>
    <mergeCell ref="A69:D69"/>
    <mergeCell ref="C71:H71"/>
    <mergeCell ref="C72:H72"/>
  </mergeCells>
  <conditionalFormatting sqref="D1 C2:I2 A14:P62">
    <cfRule type="cellIs" priority="2" operator="equal" aboveAverage="0" equalAverage="0" bottom="0" percent="0" rank="0" text="" dxfId="1">
      <formula>0</formula>
    </cfRule>
  </conditionalFormatting>
  <conditionalFormatting sqref="A63:K63">
    <cfRule type="containsText" priority="3" operator="containsText" aboveAverage="0" equalAverage="0" bottom="0" percent="0" rank="0" text="Tiešās izmaksas kopā, t. sk. darba devēja sociālais nodoklis __.__% " dxfId="3">
      <formula>NOT(ISERROR(SEARCH("Tiešās izmaksas kopā, t. sk. darba devēja sociālais nodoklis __.__% ",A63)))</formula>
    </cfRule>
  </conditionalFormatting>
  <conditionalFormatting sqref="D5:L8 L63:P63 C66:H66 C71:H71 C74">
    <cfRule type="cellIs" priority="4" operator="equal" aboveAverage="0" equalAverage="0" bottom="0" percent="0" rank="0" text="" dxfId="1">
      <formula>0</formula>
    </cfRule>
  </conditionalFormatting>
  <printOptions headings="false" gridLines="false" gridLinesSet="true" horizontalCentered="false" verticalCentered="false"/>
  <pageMargins left="0" right="0" top="0.39375" bottom="0.39375"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C00000"/>
    <pageSetUpPr fitToPage="false"/>
  </sheetPr>
  <dimension ref="A1:P7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35" activeCellId="0" sqref="E35"/>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5.28"/>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5.43"/>
    <col collapsed="false" customWidth="true" hidden="false" outlineLevel="0" max="7" min="7" style="1" width="4.86"/>
    <col collapsed="false" customWidth="true" hidden="false" outlineLevel="0" max="10" min="8" style="1" width="6.71"/>
    <col collapsed="false" customWidth="true" hidden="false" outlineLevel="0" max="11" min="11" style="1" width="7"/>
    <col collapsed="false" customWidth="true" hidden="false" outlineLevel="0" max="15" min="12" style="1" width="7.71"/>
    <col collapsed="false" customWidth="true" hidden="false" outlineLevel="0" max="16" min="16" style="1" width="9"/>
    <col collapsed="false" customWidth="false" hidden="false" outlineLevel="0" max="1024" min="17" style="1" width="9.14"/>
  </cols>
  <sheetData>
    <row r="1" customFormat="false" ht="11.25" hidden="false" customHeight="false" outlineLevel="0" collapsed="false">
      <c r="A1" s="94"/>
      <c r="B1" s="94"/>
      <c r="C1" s="118" t="s">
        <v>51</v>
      </c>
      <c r="D1" s="119" t="n">
        <f aca="false">'1a+c+n'!D1</f>
        <v>1</v>
      </c>
      <c r="E1" s="94"/>
      <c r="F1" s="94"/>
      <c r="G1" s="94"/>
      <c r="H1" s="94"/>
      <c r="I1" s="94"/>
      <c r="J1" s="94"/>
      <c r="N1" s="120"/>
      <c r="O1" s="118"/>
      <c r="P1" s="121"/>
    </row>
    <row r="2" customFormat="false" ht="11.25" hidden="false" customHeight="false" outlineLevel="0" collapsed="false">
      <c r="A2" s="122"/>
      <c r="B2" s="122"/>
      <c r="C2" s="123" t="str">
        <f aca="false">'1a+c+n'!C2:I2</f>
        <v>Fasādes atjaunošanas darbi</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26</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229" t="n">
        <f aca="false">ar</f>
        <v>0</v>
      </c>
      <c r="B9" s="229"/>
      <c r="C9" s="229"/>
      <c r="D9" s="229"/>
      <c r="E9" s="229"/>
      <c r="F9" s="229"/>
      <c r="G9" s="128"/>
      <c r="H9" s="128"/>
      <c r="I9" s="128"/>
      <c r="J9" s="129" t="s">
        <v>53</v>
      </c>
      <c r="K9" s="129"/>
      <c r="L9" s="129"/>
      <c r="M9" s="129"/>
      <c r="N9" s="130" t="n">
        <f aca="false">P63</f>
        <v>0</v>
      </c>
      <c r="O9" s="130"/>
      <c r="P9" s="128"/>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row>
    <row r="11" customFormat="false" ht="12" hidden="false" customHeight="false" outlineLevel="0" collapsed="false">
      <c r="A11" s="131"/>
      <c r="B11" s="132"/>
      <c r="C11" s="5"/>
      <c r="D11" s="94"/>
      <c r="E11" s="94"/>
      <c r="F11" s="94"/>
      <c r="G11" s="94"/>
      <c r="H11" s="94"/>
      <c r="I11" s="94"/>
      <c r="J11" s="94"/>
      <c r="K11" s="94"/>
      <c r="L11" s="135"/>
      <c r="M11" s="135"/>
      <c r="N11" s="136"/>
      <c r="O11" s="120"/>
      <c r="P11" s="94"/>
    </row>
    <row r="12" customFormat="false" ht="11.25" hidden="false" customHeight="true" outlineLevel="0" collapsed="false">
      <c r="A12" s="58" t="s">
        <v>34</v>
      </c>
      <c r="B12" s="137" t="s">
        <v>56</v>
      </c>
      <c r="C12" s="138" t="s">
        <v>57</v>
      </c>
      <c r="D12" s="139" t="s">
        <v>58</v>
      </c>
      <c r="E12" s="140" t="s">
        <v>59</v>
      </c>
      <c r="F12" s="141" t="s">
        <v>60</v>
      </c>
      <c r="G12" s="141"/>
      <c r="H12" s="141"/>
      <c r="I12" s="141"/>
      <c r="J12" s="141"/>
      <c r="K12" s="141"/>
      <c r="L12" s="235" t="s">
        <v>61</v>
      </c>
      <c r="M12" s="235"/>
      <c r="N12" s="235"/>
      <c r="O12" s="235"/>
      <c r="P12" s="235"/>
    </row>
    <row r="13" customFormat="false" ht="118.5" hidden="false" customHeight="false" outlineLevel="0" collapsed="false">
      <c r="A13" s="58"/>
      <c r="B13" s="137"/>
      <c r="C13" s="138"/>
      <c r="D13" s="139"/>
      <c r="E13" s="140"/>
      <c r="F13" s="142" t="s">
        <v>63</v>
      </c>
      <c r="G13" s="143" t="s">
        <v>64</v>
      </c>
      <c r="H13" s="143" t="s">
        <v>65</v>
      </c>
      <c r="I13" s="143" t="s">
        <v>66</v>
      </c>
      <c r="J13" s="143" t="s">
        <v>67</v>
      </c>
      <c r="K13" s="144" t="s">
        <v>68</v>
      </c>
      <c r="L13" s="236" t="s">
        <v>63</v>
      </c>
      <c r="M13" s="143" t="s">
        <v>65</v>
      </c>
      <c r="N13" s="143" t="s">
        <v>66</v>
      </c>
      <c r="O13" s="143" t="s">
        <v>67</v>
      </c>
      <c r="P13" s="230" t="s">
        <v>68</v>
      </c>
    </row>
    <row r="14" customFormat="false" ht="11.25" hidden="false" customHeight="false" outlineLevel="0" collapsed="false">
      <c r="A14" s="65" t="n">
        <f aca="false">IF(P14=0,0,IF(COUNTBLANK(P14)=1,0,COUNTA($P$14:P14)))</f>
        <v>0</v>
      </c>
      <c r="B14" s="70" t="n">
        <f aca="false">IF($C$4="Neattiecināmās izmaksas",IF('1a+c+n'!$Q14="N",'1a+c+n'!B14,0))</f>
        <v>0</v>
      </c>
      <c r="C14" s="231" t="n">
        <f aca="false">IF($C$4="Neattiecināmās izmaksas",IF('1a+c+n'!$Q14="N",'1a+c+n'!C14,0))</f>
        <v>0</v>
      </c>
      <c r="D14" s="70" t="n">
        <f aca="false">IF($C$4="Neattiecināmās izmaksas",IF('1a+c+n'!$Q14="N",'1a+c+n'!D14,0))</f>
        <v>0</v>
      </c>
      <c r="E14" s="71"/>
      <c r="F14" s="69"/>
      <c r="G14" s="70" t="n">
        <f aca="false">IF($C$4="Neattiecināmās izmaksas",IF('1a+c+n'!$Q14="N",'1a+c+n'!G14,0))</f>
        <v>0</v>
      </c>
      <c r="H14" s="70" t="n">
        <f aca="false">IF($C$4="Neattiecināmās izmaksas",IF('1a+c+n'!$Q14="N",'1a+c+n'!H14,0))</f>
        <v>0</v>
      </c>
      <c r="I14" s="70"/>
      <c r="J14" s="70"/>
      <c r="K14" s="71" t="n">
        <f aca="false">IF($C$4="Neattiecināmās izmaksas",IF('1a+c+n'!$Q14="N",'1a+c+n'!K14,0))</f>
        <v>0</v>
      </c>
      <c r="L14" s="237" t="n">
        <f aca="false">IF($C$4="Neattiecināmās izmaksas",IF('1a+c+n'!$Q14="N",'1a+c+n'!L14,0))</f>
        <v>0</v>
      </c>
      <c r="M14" s="70" t="n">
        <f aca="false">IF($C$4="Neattiecināmās izmaksas",IF('1a+c+n'!$Q14="N",'1a+c+n'!M14,0))</f>
        <v>0</v>
      </c>
      <c r="N14" s="70" t="n">
        <f aca="false">IF($C$4="Neattiecināmās izmaksas",IF('1a+c+n'!$Q14="N",'1a+c+n'!N14,0))</f>
        <v>0</v>
      </c>
      <c r="O14" s="70" t="n">
        <f aca="false">IF($C$4="Neattiecināmās izmaksas",IF('1a+c+n'!$Q14="N",'1a+c+n'!O14,0))</f>
        <v>0</v>
      </c>
      <c r="P14" s="71" t="n">
        <f aca="false">IF($C$4="Neattiecināmās izmaksas",IF('1a+c+n'!$Q14="N",'1a+c+n'!P14,0))</f>
        <v>0</v>
      </c>
    </row>
    <row r="15" customFormat="false" ht="11.25" hidden="false" customHeight="false" outlineLevel="0" collapsed="false">
      <c r="A15" s="13" t="n">
        <f aca="false">IF(P15=0,0,IF(COUNTBLANK(P15)=1,0,COUNTA($P$14:P15)))</f>
        <v>0</v>
      </c>
      <c r="B15" s="76" t="n">
        <f aca="false">IF($C$4="Neattiecināmās izmaksas",IF('1a+c+n'!$Q15="N",'1a+c+n'!B15,0))</f>
        <v>0</v>
      </c>
      <c r="C15" s="232" t="n">
        <f aca="false">IF($C$4="Neattiecināmās izmaksas",IF('1a+c+n'!$Q15="N",'1a+c+n'!C15,0))</f>
        <v>0</v>
      </c>
      <c r="D15" s="76" t="n">
        <f aca="false">IF($C$4="Neattiecināmās izmaksas",IF('1a+c+n'!$Q15="N",'1a+c+n'!D15,0))</f>
        <v>0</v>
      </c>
      <c r="E15" s="77"/>
      <c r="F15" s="75"/>
      <c r="G15" s="76"/>
      <c r="H15" s="76" t="n">
        <f aca="false">IF($C$4="Neattiecināmās izmaksas",IF('1a+c+n'!$Q15="N",'1a+c+n'!H15,0))</f>
        <v>0</v>
      </c>
      <c r="I15" s="76"/>
      <c r="J15" s="76"/>
      <c r="K15" s="77" t="n">
        <f aca="false">IF($C$4="Neattiecināmās izmaksas",IF('1a+c+n'!$Q15="N",'1a+c+n'!K15,0))</f>
        <v>0</v>
      </c>
      <c r="L15" s="238" t="n">
        <f aca="false">IF($C$4="Neattiecināmās izmaksas",IF('1a+c+n'!$Q15="N",'1a+c+n'!L15,0))</f>
        <v>0</v>
      </c>
      <c r="M15" s="76" t="n">
        <f aca="false">IF($C$4="Neattiecināmās izmaksas",IF('1a+c+n'!$Q15="N",'1a+c+n'!M15,0))</f>
        <v>0</v>
      </c>
      <c r="N15" s="76" t="n">
        <f aca="false">IF($C$4="Neattiecināmās izmaksas",IF('1a+c+n'!$Q15="N",'1a+c+n'!N15,0))</f>
        <v>0</v>
      </c>
      <c r="O15" s="76" t="n">
        <f aca="false">IF($C$4="Neattiecināmās izmaksas",IF('1a+c+n'!$Q15="N",'1a+c+n'!O15,0))</f>
        <v>0</v>
      </c>
      <c r="P15" s="77" t="n">
        <f aca="false">IF($C$4="Neattiecināmās izmaksas",IF('1a+c+n'!$Q15="N",'1a+c+n'!P15,0))</f>
        <v>0</v>
      </c>
    </row>
    <row r="16" customFormat="false" ht="11.25" hidden="false" customHeight="false" outlineLevel="0" collapsed="false">
      <c r="A16" s="13" t="n">
        <f aca="false">IF(P16=0,0,IF(COUNTBLANK(P16)=1,0,COUNTA($P$14:P16)))</f>
        <v>0</v>
      </c>
      <c r="B16" s="76" t="n">
        <f aca="false">IF($C$4="Neattiecināmās izmaksas",IF('1a+c+n'!$Q16="N",'1a+c+n'!B16,0))</f>
        <v>0</v>
      </c>
      <c r="C16" s="232" t="n">
        <f aca="false">IF($C$4="Neattiecināmās izmaksas",IF('1a+c+n'!$Q16="N",'1a+c+n'!C16,0))</f>
        <v>0</v>
      </c>
      <c r="D16" s="76" t="n">
        <f aca="false">IF($C$4="Neattiecināmās izmaksas",IF('1a+c+n'!$Q16="N",'1a+c+n'!D16,0))</f>
        <v>0</v>
      </c>
      <c r="E16" s="77"/>
      <c r="F16" s="75"/>
      <c r="G16" s="76"/>
      <c r="H16" s="76" t="n">
        <f aca="false">IF($C$4="Neattiecināmās izmaksas",IF('1a+c+n'!$Q16="N",'1a+c+n'!H16,0))</f>
        <v>0</v>
      </c>
      <c r="I16" s="76"/>
      <c r="J16" s="76"/>
      <c r="K16" s="77" t="n">
        <f aca="false">IF($C$4="Neattiecināmās izmaksas",IF('1a+c+n'!$Q16="N",'1a+c+n'!K16,0))</f>
        <v>0</v>
      </c>
      <c r="L16" s="238" t="n">
        <f aca="false">IF($C$4="Neattiecināmās izmaksas",IF('1a+c+n'!$Q16="N",'1a+c+n'!L16,0))</f>
        <v>0</v>
      </c>
      <c r="M16" s="76" t="n">
        <f aca="false">IF($C$4="Neattiecināmās izmaksas",IF('1a+c+n'!$Q16="N",'1a+c+n'!M16,0))</f>
        <v>0</v>
      </c>
      <c r="N16" s="76" t="n">
        <f aca="false">IF($C$4="Neattiecināmās izmaksas",IF('1a+c+n'!$Q16="N",'1a+c+n'!N16,0))</f>
        <v>0</v>
      </c>
      <c r="O16" s="76" t="n">
        <f aca="false">IF($C$4="Neattiecināmās izmaksas",IF('1a+c+n'!$Q16="N",'1a+c+n'!O16,0))</f>
        <v>0</v>
      </c>
      <c r="P16" s="77" t="n">
        <f aca="false">IF($C$4="Neattiecināmās izmaksas",IF('1a+c+n'!$Q16="N",'1a+c+n'!P16,0))</f>
        <v>0</v>
      </c>
    </row>
    <row r="17" customFormat="false" ht="11.25" hidden="false" customHeight="false" outlineLevel="0" collapsed="false">
      <c r="A17" s="13" t="n">
        <f aca="false">IF(P17=0,0,IF(COUNTBLANK(P17)=1,0,COUNTA($P$14:P17)))</f>
        <v>0</v>
      </c>
      <c r="B17" s="76" t="n">
        <f aca="false">IF($C$4="Neattiecināmās izmaksas",IF('1a+c+n'!$Q17="N",'1a+c+n'!B17,0))</f>
        <v>0</v>
      </c>
      <c r="C17" s="232" t="n">
        <f aca="false">IF($C$4="Neattiecināmās izmaksas",IF('1a+c+n'!$Q17="N",'1a+c+n'!C17,0))</f>
        <v>0</v>
      </c>
      <c r="D17" s="76" t="n">
        <f aca="false">IF($C$4="Neattiecināmās izmaksas",IF('1a+c+n'!$Q17="N",'1a+c+n'!D17,0))</f>
        <v>0</v>
      </c>
      <c r="E17" s="77"/>
      <c r="F17" s="75"/>
      <c r="G17" s="76"/>
      <c r="H17" s="76" t="n">
        <f aca="false">IF($C$4="Neattiecināmās izmaksas",IF('1a+c+n'!$Q17="N",'1a+c+n'!H17,0))</f>
        <v>0</v>
      </c>
      <c r="I17" s="76"/>
      <c r="J17" s="76"/>
      <c r="K17" s="77" t="n">
        <f aca="false">IF($C$4="Neattiecināmās izmaksas",IF('1a+c+n'!$Q17="N",'1a+c+n'!K17,0))</f>
        <v>0</v>
      </c>
      <c r="L17" s="238" t="n">
        <f aca="false">IF($C$4="Neattiecināmās izmaksas",IF('1a+c+n'!$Q17="N",'1a+c+n'!L17,0))</f>
        <v>0</v>
      </c>
      <c r="M17" s="76" t="n">
        <f aca="false">IF($C$4="Neattiecināmās izmaksas",IF('1a+c+n'!$Q17="N",'1a+c+n'!M17,0))</f>
        <v>0</v>
      </c>
      <c r="N17" s="76" t="n">
        <f aca="false">IF($C$4="Neattiecināmās izmaksas",IF('1a+c+n'!$Q17="N",'1a+c+n'!N17,0))</f>
        <v>0</v>
      </c>
      <c r="O17" s="76" t="n">
        <f aca="false">IF($C$4="Neattiecināmās izmaksas",IF('1a+c+n'!$Q17="N",'1a+c+n'!O17,0))</f>
        <v>0</v>
      </c>
      <c r="P17" s="77" t="n">
        <f aca="false">IF($C$4="Neattiecināmās izmaksas",IF('1a+c+n'!$Q17="N",'1a+c+n'!P17,0))</f>
        <v>0</v>
      </c>
    </row>
    <row r="18" customFormat="false" ht="11.25" hidden="false" customHeight="false" outlineLevel="0" collapsed="false">
      <c r="A18" s="13" t="n">
        <f aca="false">IF(P18=0,0,IF(COUNTBLANK(P18)=1,0,COUNTA($P$14:P18)))</f>
        <v>0</v>
      </c>
      <c r="B18" s="76" t="n">
        <f aca="false">IF($C$4="Neattiecināmās izmaksas",IF('1a+c+n'!$Q18="N",'1a+c+n'!B18,0))</f>
        <v>0</v>
      </c>
      <c r="C18" s="232" t="n">
        <f aca="false">IF($C$4="Neattiecināmās izmaksas",IF('1a+c+n'!$Q18="N",'1a+c+n'!C18,0))</f>
        <v>0</v>
      </c>
      <c r="D18" s="76" t="n">
        <f aca="false">IF($C$4="Neattiecināmās izmaksas",IF('1a+c+n'!$Q18="N",'1a+c+n'!D18,0))</f>
        <v>0</v>
      </c>
      <c r="E18" s="77"/>
      <c r="F18" s="75"/>
      <c r="G18" s="76"/>
      <c r="H18" s="76" t="n">
        <f aca="false">IF($C$4="Neattiecināmās izmaksas",IF('1a+c+n'!$Q18="N",'1a+c+n'!H18,0))</f>
        <v>0</v>
      </c>
      <c r="I18" s="76"/>
      <c r="J18" s="76"/>
      <c r="K18" s="77" t="n">
        <f aca="false">IF($C$4="Neattiecināmās izmaksas",IF('1a+c+n'!$Q18="N",'1a+c+n'!K18,0))</f>
        <v>0</v>
      </c>
      <c r="L18" s="238" t="n">
        <f aca="false">IF($C$4="Neattiecināmās izmaksas",IF('1a+c+n'!$Q18="N",'1a+c+n'!L18,0))</f>
        <v>0</v>
      </c>
      <c r="M18" s="76" t="n">
        <f aca="false">IF($C$4="Neattiecināmās izmaksas",IF('1a+c+n'!$Q18="N",'1a+c+n'!M18,0))</f>
        <v>0</v>
      </c>
      <c r="N18" s="76" t="n">
        <f aca="false">IF($C$4="Neattiecināmās izmaksas",IF('1a+c+n'!$Q18="N",'1a+c+n'!N18,0))</f>
        <v>0</v>
      </c>
      <c r="O18" s="76" t="n">
        <f aca="false">IF($C$4="Neattiecināmās izmaksas",IF('1a+c+n'!$Q18="N",'1a+c+n'!O18,0))</f>
        <v>0</v>
      </c>
      <c r="P18" s="77" t="n">
        <f aca="false">IF($C$4="Neattiecināmās izmaksas",IF('1a+c+n'!$Q18="N",'1a+c+n'!P18,0))</f>
        <v>0</v>
      </c>
    </row>
    <row r="19" customFormat="false" ht="11.25" hidden="false" customHeight="false" outlineLevel="0" collapsed="false">
      <c r="A19" s="13" t="n">
        <f aca="false">IF(P19=0,0,IF(COUNTBLANK(P19)=1,0,COUNTA($P$14:P19)))</f>
        <v>0</v>
      </c>
      <c r="B19" s="76" t="n">
        <f aca="false">IF($C$4="Neattiecināmās izmaksas",IF('1a+c+n'!$Q19="N",'1a+c+n'!B19,0))</f>
        <v>0</v>
      </c>
      <c r="C19" s="232" t="n">
        <f aca="false">IF($C$4="Neattiecināmās izmaksas",IF('1a+c+n'!$Q19="N",'1a+c+n'!C19,0))</f>
        <v>0</v>
      </c>
      <c r="D19" s="76" t="n">
        <f aca="false">IF($C$4="Neattiecināmās izmaksas",IF('1a+c+n'!$Q19="N",'1a+c+n'!D19,0))</f>
        <v>0</v>
      </c>
      <c r="E19" s="77"/>
      <c r="F19" s="75"/>
      <c r="G19" s="76"/>
      <c r="H19" s="76" t="n">
        <f aca="false">IF($C$4="Neattiecināmās izmaksas",IF('1a+c+n'!$Q19="N",'1a+c+n'!H19,0))</f>
        <v>0</v>
      </c>
      <c r="I19" s="76"/>
      <c r="J19" s="76"/>
      <c r="K19" s="77" t="n">
        <f aca="false">IF($C$4="Neattiecināmās izmaksas",IF('1a+c+n'!$Q19="N",'1a+c+n'!K19,0))</f>
        <v>0</v>
      </c>
      <c r="L19" s="238" t="n">
        <f aca="false">IF($C$4="Neattiecināmās izmaksas",IF('1a+c+n'!$Q19="N",'1a+c+n'!L19,0))</f>
        <v>0</v>
      </c>
      <c r="M19" s="76" t="n">
        <f aca="false">IF($C$4="Neattiecināmās izmaksas",IF('1a+c+n'!$Q19="N",'1a+c+n'!M19,0))</f>
        <v>0</v>
      </c>
      <c r="N19" s="76" t="n">
        <f aca="false">IF($C$4="Neattiecināmās izmaksas",IF('1a+c+n'!$Q19="N",'1a+c+n'!N19,0))</f>
        <v>0</v>
      </c>
      <c r="O19" s="76" t="n">
        <f aca="false">IF($C$4="Neattiecināmās izmaksas",IF('1a+c+n'!$Q19="N",'1a+c+n'!O19,0))</f>
        <v>0</v>
      </c>
      <c r="P19" s="77" t="n">
        <f aca="false">IF($C$4="Neattiecināmās izmaksas",IF('1a+c+n'!$Q19="N",'1a+c+n'!P19,0))</f>
        <v>0</v>
      </c>
    </row>
    <row r="20" customFormat="false" ht="11.25" hidden="false" customHeight="false" outlineLevel="0" collapsed="false">
      <c r="A20" s="13" t="n">
        <f aca="false">IF(P20=0,0,IF(COUNTBLANK(P20)=1,0,COUNTA($P$14:P20)))</f>
        <v>0</v>
      </c>
      <c r="B20" s="76" t="n">
        <f aca="false">IF($C$4="Neattiecināmās izmaksas",IF('1a+c+n'!$Q20="N",'1a+c+n'!B20,0))</f>
        <v>0</v>
      </c>
      <c r="C20" s="232" t="n">
        <f aca="false">IF($C$4="Neattiecināmās izmaksas",IF('1a+c+n'!$Q20="N",'1a+c+n'!C20,0))</f>
        <v>0</v>
      </c>
      <c r="D20" s="76" t="n">
        <f aca="false">IF($C$4="Neattiecināmās izmaksas",IF('1a+c+n'!$Q20="N",'1a+c+n'!D20,0))</f>
        <v>0</v>
      </c>
      <c r="E20" s="77"/>
      <c r="F20" s="75"/>
      <c r="G20" s="76"/>
      <c r="H20" s="76" t="n">
        <f aca="false">IF($C$4="Neattiecināmās izmaksas",IF('1a+c+n'!$Q20="N",'1a+c+n'!H20,0))</f>
        <v>0</v>
      </c>
      <c r="I20" s="76"/>
      <c r="J20" s="76"/>
      <c r="K20" s="77" t="n">
        <f aca="false">IF($C$4="Neattiecināmās izmaksas",IF('1a+c+n'!$Q20="N",'1a+c+n'!K20,0))</f>
        <v>0</v>
      </c>
      <c r="L20" s="238" t="n">
        <f aca="false">IF($C$4="Neattiecināmās izmaksas",IF('1a+c+n'!$Q20="N",'1a+c+n'!L20,0))</f>
        <v>0</v>
      </c>
      <c r="M20" s="76" t="n">
        <f aca="false">IF($C$4="Neattiecināmās izmaksas",IF('1a+c+n'!$Q20="N",'1a+c+n'!M20,0))</f>
        <v>0</v>
      </c>
      <c r="N20" s="76" t="n">
        <f aca="false">IF($C$4="Neattiecināmās izmaksas",IF('1a+c+n'!$Q20="N",'1a+c+n'!N20,0))</f>
        <v>0</v>
      </c>
      <c r="O20" s="76" t="n">
        <f aca="false">IF($C$4="Neattiecināmās izmaksas",IF('1a+c+n'!$Q20="N",'1a+c+n'!O20,0))</f>
        <v>0</v>
      </c>
      <c r="P20" s="77" t="n">
        <f aca="false">IF($C$4="Neattiecināmās izmaksas",IF('1a+c+n'!$Q20="N",'1a+c+n'!P20,0))</f>
        <v>0</v>
      </c>
    </row>
    <row r="21" customFormat="false" ht="11.25" hidden="false" customHeight="false" outlineLevel="0" collapsed="false">
      <c r="A21" s="13" t="n">
        <f aca="false">IF(P21=0,0,IF(COUNTBLANK(P21)=1,0,COUNTA($P$14:P21)))</f>
        <v>0</v>
      </c>
      <c r="B21" s="76" t="n">
        <f aca="false">IF($C$4="Neattiecināmās izmaksas",IF('1a+c+n'!$Q21="N",'1a+c+n'!B21,0))</f>
        <v>0</v>
      </c>
      <c r="C21" s="232" t="n">
        <f aca="false">IF($C$4="Neattiecināmās izmaksas",IF('1a+c+n'!$Q21="N",'1a+c+n'!C21,0))</f>
        <v>0</v>
      </c>
      <c r="D21" s="76" t="n">
        <f aca="false">IF($C$4="Neattiecināmās izmaksas",IF('1a+c+n'!$Q21="N",'1a+c+n'!D21,0))</f>
        <v>0</v>
      </c>
      <c r="E21" s="77"/>
      <c r="F21" s="75"/>
      <c r="G21" s="76"/>
      <c r="H21" s="76" t="n">
        <f aca="false">IF($C$4="Neattiecināmās izmaksas",IF('1a+c+n'!$Q21="N",'1a+c+n'!H21,0))</f>
        <v>0</v>
      </c>
      <c r="I21" s="76"/>
      <c r="J21" s="76"/>
      <c r="K21" s="77" t="n">
        <f aca="false">IF($C$4="Neattiecināmās izmaksas",IF('1a+c+n'!$Q21="N",'1a+c+n'!K21,0))</f>
        <v>0</v>
      </c>
      <c r="L21" s="238" t="n">
        <f aca="false">IF($C$4="Neattiecināmās izmaksas",IF('1a+c+n'!$Q21="N",'1a+c+n'!L21,0))</f>
        <v>0</v>
      </c>
      <c r="M21" s="76" t="n">
        <f aca="false">IF($C$4="Neattiecināmās izmaksas",IF('1a+c+n'!$Q21="N",'1a+c+n'!M21,0))</f>
        <v>0</v>
      </c>
      <c r="N21" s="76" t="n">
        <f aca="false">IF($C$4="Neattiecināmās izmaksas",IF('1a+c+n'!$Q21="N",'1a+c+n'!N21,0))</f>
        <v>0</v>
      </c>
      <c r="O21" s="76" t="n">
        <f aca="false">IF($C$4="Neattiecināmās izmaksas",IF('1a+c+n'!$Q21="N",'1a+c+n'!O21,0))</f>
        <v>0</v>
      </c>
      <c r="P21" s="77" t="n">
        <f aca="false">IF($C$4="Neattiecināmās izmaksas",IF('1a+c+n'!$Q21="N",'1a+c+n'!P21,0))</f>
        <v>0</v>
      </c>
    </row>
    <row r="22" customFormat="false" ht="11.25" hidden="false" customHeight="false" outlineLevel="0" collapsed="false">
      <c r="A22" s="13" t="n">
        <f aca="false">IF(P22=0,0,IF(COUNTBLANK(P22)=1,0,COUNTA($P$14:P22)))</f>
        <v>0</v>
      </c>
      <c r="B22" s="76" t="n">
        <f aca="false">IF($C$4="Neattiecināmās izmaksas",IF('1a+c+n'!$Q22="N",'1a+c+n'!B22,0))</f>
        <v>0</v>
      </c>
      <c r="C22" s="232" t="n">
        <f aca="false">IF($C$4="Neattiecināmās izmaksas",IF('1a+c+n'!$Q22="N",'1a+c+n'!C22,0))</f>
        <v>0</v>
      </c>
      <c r="D22" s="76" t="n">
        <f aca="false">IF($C$4="Neattiecināmās izmaksas",IF('1a+c+n'!$Q22="N",'1a+c+n'!D22,0))</f>
        <v>0</v>
      </c>
      <c r="E22" s="77"/>
      <c r="F22" s="75"/>
      <c r="G22" s="76"/>
      <c r="H22" s="76" t="n">
        <f aca="false">IF($C$4="Neattiecināmās izmaksas",IF('1a+c+n'!$Q22="N",'1a+c+n'!H22,0))</f>
        <v>0</v>
      </c>
      <c r="I22" s="76"/>
      <c r="J22" s="76"/>
      <c r="K22" s="77" t="n">
        <f aca="false">IF($C$4="Neattiecināmās izmaksas",IF('1a+c+n'!$Q22="N",'1a+c+n'!K22,0))</f>
        <v>0</v>
      </c>
      <c r="L22" s="238" t="n">
        <f aca="false">IF($C$4="Neattiecināmās izmaksas",IF('1a+c+n'!$Q22="N",'1a+c+n'!L22,0))</f>
        <v>0</v>
      </c>
      <c r="M22" s="76" t="n">
        <f aca="false">IF($C$4="Neattiecināmās izmaksas",IF('1a+c+n'!$Q22="N",'1a+c+n'!M22,0))</f>
        <v>0</v>
      </c>
      <c r="N22" s="76" t="n">
        <f aca="false">IF($C$4="Neattiecināmās izmaksas",IF('1a+c+n'!$Q22="N",'1a+c+n'!N22,0))</f>
        <v>0</v>
      </c>
      <c r="O22" s="76" t="n">
        <f aca="false">IF($C$4="Neattiecināmās izmaksas",IF('1a+c+n'!$Q22="N",'1a+c+n'!O22,0))</f>
        <v>0</v>
      </c>
      <c r="P22" s="77" t="n">
        <f aca="false">IF($C$4="Neattiecināmās izmaksas",IF('1a+c+n'!$Q22="N",'1a+c+n'!P22,0))</f>
        <v>0</v>
      </c>
    </row>
    <row r="23" customFormat="false" ht="11.25" hidden="false" customHeight="false" outlineLevel="0" collapsed="false">
      <c r="A23" s="13" t="n">
        <f aca="false">IF(P23=0,0,IF(COUNTBLANK(P23)=1,0,COUNTA($P$14:P23)))</f>
        <v>0</v>
      </c>
      <c r="B23" s="76" t="n">
        <f aca="false">IF($C$4="Neattiecināmās izmaksas",IF('1a+c+n'!$Q23="N",'1a+c+n'!B23,0))</f>
        <v>0</v>
      </c>
      <c r="C23" s="232" t="n">
        <f aca="false">IF($C$4="Neattiecināmās izmaksas",IF('1a+c+n'!$Q23="N",'1a+c+n'!C23,0))</f>
        <v>0</v>
      </c>
      <c r="D23" s="76" t="n">
        <f aca="false">IF($C$4="Neattiecināmās izmaksas",IF('1a+c+n'!$Q23="N",'1a+c+n'!D23,0))</f>
        <v>0</v>
      </c>
      <c r="E23" s="77"/>
      <c r="F23" s="75"/>
      <c r="G23" s="76"/>
      <c r="H23" s="76" t="n">
        <f aca="false">IF($C$4="Neattiecināmās izmaksas",IF('1a+c+n'!$Q23="N",'1a+c+n'!H23,0))</f>
        <v>0</v>
      </c>
      <c r="I23" s="76"/>
      <c r="J23" s="76"/>
      <c r="K23" s="77" t="n">
        <f aca="false">IF($C$4="Neattiecināmās izmaksas",IF('1a+c+n'!$Q23="N",'1a+c+n'!K23,0))</f>
        <v>0</v>
      </c>
      <c r="L23" s="238" t="n">
        <f aca="false">IF($C$4="Neattiecināmās izmaksas",IF('1a+c+n'!$Q23="N",'1a+c+n'!L23,0))</f>
        <v>0</v>
      </c>
      <c r="M23" s="76" t="n">
        <f aca="false">IF($C$4="Neattiecināmās izmaksas",IF('1a+c+n'!$Q23="N",'1a+c+n'!M23,0))</f>
        <v>0</v>
      </c>
      <c r="N23" s="76" t="n">
        <f aca="false">IF($C$4="Neattiecināmās izmaksas",IF('1a+c+n'!$Q23="N",'1a+c+n'!N23,0))</f>
        <v>0</v>
      </c>
      <c r="O23" s="76" t="n">
        <f aca="false">IF($C$4="Neattiecināmās izmaksas",IF('1a+c+n'!$Q23="N",'1a+c+n'!O23,0))</f>
        <v>0</v>
      </c>
      <c r="P23" s="77" t="n">
        <f aca="false">IF($C$4="Neattiecināmās izmaksas",IF('1a+c+n'!$Q23="N",'1a+c+n'!P23,0))</f>
        <v>0</v>
      </c>
    </row>
    <row r="24" customFormat="false" ht="11.25" hidden="false" customHeight="false" outlineLevel="0" collapsed="false">
      <c r="A24" s="13" t="n">
        <f aca="false">IF(P24=0,0,IF(COUNTBLANK(P24)=1,0,COUNTA($P$14:P24)))</f>
        <v>0</v>
      </c>
      <c r="B24" s="76" t="n">
        <f aca="false">IF($C$4="Neattiecināmās izmaksas",IF('1a+c+n'!$Q24="N",'1a+c+n'!B24,0))</f>
        <v>0</v>
      </c>
      <c r="C24" s="232" t="n">
        <f aca="false">IF($C$4="Neattiecināmās izmaksas",IF('1a+c+n'!$Q24="N",'1a+c+n'!C24,0))</f>
        <v>0</v>
      </c>
      <c r="D24" s="76" t="n">
        <f aca="false">IF($C$4="Neattiecināmās izmaksas",IF('1a+c+n'!$Q24="N",'1a+c+n'!D24,0))</f>
        <v>0</v>
      </c>
      <c r="E24" s="77"/>
      <c r="F24" s="75"/>
      <c r="G24" s="76"/>
      <c r="H24" s="76" t="n">
        <f aca="false">IF($C$4="Neattiecināmās izmaksas",IF('1a+c+n'!$Q24="N",'1a+c+n'!H24,0))</f>
        <v>0</v>
      </c>
      <c r="I24" s="76"/>
      <c r="J24" s="76"/>
      <c r="K24" s="77" t="n">
        <f aca="false">IF($C$4="Neattiecināmās izmaksas",IF('1a+c+n'!$Q24="N",'1a+c+n'!K24,0))</f>
        <v>0</v>
      </c>
      <c r="L24" s="238" t="n">
        <f aca="false">IF($C$4="Neattiecināmās izmaksas",IF('1a+c+n'!$Q24="N",'1a+c+n'!L24,0))</f>
        <v>0</v>
      </c>
      <c r="M24" s="76" t="n">
        <f aca="false">IF($C$4="Neattiecināmās izmaksas",IF('1a+c+n'!$Q24="N",'1a+c+n'!M24,0))</f>
        <v>0</v>
      </c>
      <c r="N24" s="76" t="n">
        <f aca="false">IF($C$4="Neattiecināmās izmaksas",IF('1a+c+n'!$Q24="N",'1a+c+n'!N24,0))</f>
        <v>0</v>
      </c>
      <c r="O24" s="76" t="n">
        <f aca="false">IF($C$4="Neattiecināmās izmaksas",IF('1a+c+n'!$Q24="N",'1a+c+n'!O24,0))</f>
        <v>0</v>
      </c>
      <c r="P24" s="77" t="n">
        <f aca="false">IF($C$4="Neattiecināmās izmaksas",IF('1a+c+n'!$Q24="N",'1a+c+n'!P24,0))</f>
        <v>0</v>
      </c>
    </row>
    <row r="25" customFormat="false" ht="11.25" hidden="false" customHeight="false" outlineLevel="0" collapsed="false">
      <c r="A25" s="13" t="n">
        <f aca="false">IF(P25=0,0,IF(COUNTBLANK(P25)=1,0,COUNTA($P$14:P25)))</f>
        <v>0</v>
      </c>
      <c r="B25" s="76" t="n">
        <f aca="false">IF($C$4="Neattiecināmās izmaksas",IF('1a+c+n'!$Q25="N",'1a+c+n'!B25,0))</f>
        <v>0</v>
      </c>
      <c r="C25" s="232" t="n">
        <f aca="false">IF($C$4="Neattiecināmās izmaksas",IF('1a+c+n'!$Q25="N",'1a+c+n'!C25,0))</f>
        <v>0</v>
      </c>
      <c r="D25" s="76" t="n">
        <f aca="false">IF($C$4="Neattiecināmās izmaksas",IF('1a+c+n'!$Q25="N",'1a+c+n'!D25,0))</f>
        <v>0</v>
      </c>
      <c r="E25" s="77"/>
      <c r="F25" s="75"/>
      <c r="G25" s="76"/>
      <c r="H25" s="76" t="n">
        <f aca="false">IF($C$4="Neattiecināmās izmaksas",IF('1a+c+n'!$Q25="N",'1a+c+n'!H25,0))</f>
        <v>0</v>
      </c>
      <c r="I25" s="76"/>
      <c r="J25" s="76"/>
      <c r="K25" s="77" t="n">
        <f aca="false">IF($C$4="Neattiecināmās izmaksas",IF('1a+c+n'!$Q25="N",'1a+c+n'!K25,0))</f>
        <v>0</v>
      </c>
      <c r="L25" s="238" t="n">
        <f aca="false">IF($C$4="Neattiecināmās izmaksas",IF('1a+c+n'!$Q25="N",'1a+c+n'!L25,0))</f>
        <v>0</v>
      </c>
      <c r="M25" s="76" t="n">
        <f aca="false">IF($C$4="Neattiecināmās izmaksas",IF('1a+c+n'!$Q25="N",'1a+c+n'!M25,0))</f>
        <v>0</v>
      </c>
      <c r="N25" s="76" t="n">
        <f aca="false">IF($C$4="Neattiecināmās izmaksas",IF('1a+c+n'!$Q25="N",'1a+c+n'!N25,0))</f>
        <v>0</v>
      </c>
      <c r="O25" s="76" t="n">
        <f aca="false">IF($C$4="Neattiecināmās izmaksas",IF('1a+c+n'!$Q25="N",'1a+c+n'!O25,0))</f>
        <v>0</v>
      </c>
      <c r="P25" s="77" t="n">
        <f aca="false">IF($C$4="Neattiecināmās izmaksas",IF('1a+c+n'!$Q25="N",'1a+c+n'!P25,0))</f>
        <v>0</v>
      </c>
    </row>
    <row r="26" customFormat="false" ht="11.25" hidden="false" customHeight="false" outlineLevel="0" collapsed="false">
      <c r="A26" s="13" t="n">
        <f aca="false">IF(P26=0,0,IF(COUNTBLANK(P26)=1,0,COUNTA($P$14:P26)))</f>
        <v>0</v>
      </c>
      <c r="B26" s="76" t="n">
        <f aca="false">IF($C$4="Neattiecināmās izmaksas",IF('1a+c+n'!$Q26="N",'1a+c+n'!B26,0))</f>
        <v>0</v>
      </c>
      <c r="C26" s="232" t="n">
        <f aca="false">IF($C$4="Neattiecināmās izmaksas",IF('1a+c+n'!$Q26="N",'1a+c+n'!C26,0))</f>
        <v>0</v>
      </c>
      <c r="D26" s="76" t="n">
        <f aca="false">IF($C$4="Neattiecināmās izmaksas",IF('1a+c+n'!$Q26="N",'1a+c+n'!D26,0))</f>
        <v>0</v>
      </c>
      <c r="E26" s="77"/>
      <c r="F26" s="75"/>
      <c r="G26" s="76"/>
      <c r="H26" s="76" t="n">
        <f aca="false">IF($C$4="Neattiecināmās izmaksas",IF('1a+c+n'!$Q26="N",'1a+c+n'!H26,0))</f>
        <v>0</v>
      </c>
      <c r="I26" s="76"/>
      <c r="J26" s="76"/>
      <c r="K26" s="77" t="n">
        <f aca="false">IF($C$4="Neattiecināmās izmaksas",IF('1a+c+n'!$Q26="N",'1a+c+n'!K26,0))</f>
        <v>0</v>
      </c>
      <c r="L26" s="238" t="n">
        <f aca="false">IF($C$4="Neattiecināmās izmaksas",IF('1a+c+n'!$Q26="N",'1a+c+n'!L26,0))</f>
        <v>0</v>
      </c>
      <c r="M26" s="76" t="n">
        <f aca="false">IF($C$4="Neattiecināmās izmaksas",IF('1a+c+n'!$Q26="N",'1a+c+n'!M26,0))</f>
        <v>0</v>
      </c>
      <c r="N26" s="76" t="n">
        <f aca="false">IF($C$4="Neattiecināmās izmaksas",IF('1a+c+n'!$Q26="N",'1a+c+n'!N26,0))</f>
        <v>0</v>
      </c>
      <c r="O26" s="76" t="n">
        <f aca="false">IF($C$4="Neattiecināmās izmaksas",IF('1a+c+n'!$Q26="N",'1a+c+n'!O26,0))</f>
        <v>0</v>
      </c>
      <c r="P26" s="77" t="n">
        <f aca="false">IF($C$4="Neattiecināmās izmaksas",IF('1a+c+n'!$Q26="N",'1a+c+n'!P26,0))</f>
        <v>0</v>
      </c>
    </row>
    <row r="27" customFormat="false" ht="11.25" hidden="false" customHeight="false" outlineLevel="0" collapsed="false">
      <c r="A27" s="13" t="n">
        <f aca="false">IF(P27=0,0,IF(COUNTBLANK(P27)=1,0,COUNTA($P$14:P27)))</f>
        <v>0</v>
      </c>
      <c r="B27" s="76" t="n">
        <f aca="false">IF($C$4="Neattiecināmās izmaksas",IF('1a+c+n'!$Q27="N",'1a+c+n'!B27,0))</f>
        <v>0</v>
      </c>
      <c r="C27" s="232" t="n">
        <f aca="false">IF($C$4="Neattiecināmās izmaksas",IF('1a+c+n'!$Q27="N",'1a+c+n'!C27,0))</f>
        <v>0</v>
      </c>
      <c r="D27" s="76" t="n">
        <f aca="false">IF($C$4="Neattiecināmās izmaksas",IF('1a+c+n'!$Q27="N",'1a+c+n'!D27,0))</f>
        <v>0</v>
      </c>
      <c r="E27" s="77"/>
      <c r="F27" s="75"/>
      <c r="G27" s="76"/>
      <c r="H27" s="76" t="n">
        <f aca="false">IF($C$4="Neattiecināmās izmaksas",IF('1a+c+n'!$Q27="N",'1a+c+n'!H27,0))</f>
        <v>0</v>
      </c>
      <c r="I27" s="76"/>
      <c r="J27" s="76"/>
      <c r="K27" s="77" t="n">
        <f aca="false">IF($C$4="Neattiecināmās izmaksas",IF('1a+c+n'!$Q27="N",'1a+c+n'!K27,0))</f>
        <v>0</v>
      </c>
      <c r="L27" s="238" t="n">
        <f aca="false">IF($C$4="Neattiecināmās izmaksas",IF('1a+c+n'!$Q27="N",'1a+c+n'!L27,0))</f>
        <v>0</v>
      </c>
      <c r="M27" s="76" t="n">
        <f aca="false">IF($C$4="Neattiecināmās izmaksas",IF('1a+c+n'!$Q27="N",'1a+c+n'!M27,0))</f>
        <v>0</v>
      </c>
      <c r="N27" s="76" t="n">
        <f aca="false">IF($C$4="Neattiecināmās izmaksas",IF('1a+c+n'!$Q27="N",'1a+c+n'!N27,0))</f>
        <v>0</v>
      </c>
      <c r="O27" s="76" t="n">
        <f aca="false">IF($C$4="Neattiecināmās izmaksas",IF('1a+c+n'!$Q27="N",'1a+c+n'!O27,0))</f>
        <v>0</v>
      </c>
      <c r="P27" s="77" t="n">
        <f aca="false">IF($C$4="Neattiecināmās izmaksas",IF('1a+c+n'!$Q27="N",'1a+c+n'!P27,0))</f>
        <v>0</v>
      </c>
    </row>
    <row r="28" customFormat="false" ht="11.25" hidden="false" customHeight="false" outlineLevel="0" collapsed="false">
      <c r="A28" s="13" t="n">
        <f aca="false">IF(P28=0,0,IF(COUNTBLANK(P28)=1,0,COUNTA($P$14:P28)))</f>
        <v>0</v>
      </c>
      <c r="B28" s="76" t="n">
        <f aca="false">IF($C$4="Neattiecināmās izmaksas",IF('1a+c+n'!$Q28="N",'1a+c+n'!B28,0))</f>
        <v>0</v>
      </c>
      <c r="C28" s="232" t="n">
        <f aca="false">IF($C$4="Neattiecināmās izmaksas",IF('1a+c+n'!$Q28="N",'1a+c+n'!C28,0))</f>
        <v>0</v>
      </c>
      <c r="D28" s="76" t="n">
        <f aca="false">IF($C$4="Neattiecināmās izmaksas",IF('1a+c+n'!$Q28="N",'1a+c+n'!D28,0))</f>
        <v>0</v>
      </c>
      <c r="E28" s="77"/>
      <c r="F28" s="75"/>
      <c r="G28" s="76"/>
      <c r="H28" s="76" t="n">
        <f aca="false">IF($C$4="Neattiecināmās izmaksas",IF('1a+c+n'!$Q28="N",'1a+c+n'!H28,0))</f>
        <v>0</v>
      </c>
      <c r="I28" s="76"/>
      <c r="J28" s="76"/>
      <c r="K28" s="77" t="n">
        <f aca="false">IF($C$4="Neattiecināmās izmaksas",IF('1a+c+n'!$Q28="N",'1a+c+n'!K28,0))</f>
        <v>0</v>
      </c>
      <c r="L28" s="238" t="n">
        <f aca="false">IF($C$4="Neattiecināmās izmaksas",IF('1a+c+n'!$Q28="N",'1a+c+n'!L28,0))</f>
        <v>0</v>
      </c>
      <c r="M28" s="76" t="n">
        <f aca="false">IF($C$4="Neattiecināmās izmaksas",IF('1a+c+n'!$Q28="N",'1a+c+n'!M28,0))</f>
        <v>0</v>
      </c>
      <c r="N28" s="76" t="n">
        <f aca="false">IF($C$4="Neattiecināmās izmaksas",IF('1a+c+n'!$Q28="N",'1a+c+n'!N28,0))</f>
        <v>0</v>
      </c>
      <c r="O28" s="76" t="n">
        <f aca="false">IF($C$4="Neattiecināmās izmaksas",IF('1a+c+n'!$Q28="N",'1a+c+n'!O28,0))</f>
        <v>0</v>
      </c>
      <c r="P28" s="77" t="n">
        <f aca="false">IF($C$4="Neattiecināmās izmaksas",IF('1a+c+n'!$Q28="N",'1a+c+n'!P28,0))</f>
        <v>0</v>
      </c>
    </row>
    <row r="29" customFormat="false" ht="11.25" hidden="false" customHeight="false" outlineLevel="0" collapsed="false">
      <c r="A29" s="13" t="n">
        <f aca="false">IF(P29=0,0,IF(COUNTBLANK(P29)=1,0,COUNTA($P$14:P29)))</f>
        <v>0</v>
      </c>
      <c r="B29" s="76" t="n">
        <f aca="false">IF($C$4="Neattiecināmās izmaksas",IF('1a+c+n'!$Q29="N",'1a+c+n'!B29,0))</f>
        <v>0</v>
      </c>
      <c r="C29" s="232" t="n">
        <f aca="false">IF($C$4="Neattiecināmās izmaksas",IF('1a+c+n'!$Q29="N",'1a+c+n'!C29,0))</f>
        <v>0</v>
      </c>
      <c r="D29" s="76" t="n">
        <f aca="false">IF($C$4="Neattiecināmās izmaksas",IF('1a+c+n'!$Q29="N",'1a+c+n'!D29,0))</f>
        <v>0</v>
      </c>
      <c r="E29" s="77"/>
      <c r="F29" s="75"/>
      <c r="G29" s="76"/>
      <c r="H29" s="76" t="n">
        <f aca="false">IF($C$4="Neattiecināmās izmaksas",IF('1a+c+n'!$Q29="N",'1a+c+n'!H29,0))</f>
        <v>0</v>
      </c>
      <c r="I29" s="76"/>
      <c r="J29" s="76"/>
      <c r="K29" s="77" t="n">
        <f aca="false">IF($C$4="Neattiecināmās izmaksas",IF('1a+c+n'!$Q29="N",'1a+c+n'!K29,0))</f>
        <v>0</v>
      </c>
      <c r="L29" s="238" t="n">
        <f aca="false">IF($C$4="Neattiecināmās izmaksas",IF('1a+c+n'!$Q29="N",'1a+c+n'!L29,0))</f>
        <v>0</v>
      </c>
      <c r="M29" s="76" t="n">
        <f aca="false">IF($C$4="Neattiecināmās izmaksas",IF('1a+c+n'!$Q29="N",'1a+c+n'!M29,0))</f>
        <v>0</v>
      </c>
      <c r="N29" s="76" t="n">
        <f aca="false">IF($C$4="Neattiecināmās izmaksas",IF('1a+c+n'!$Q29="N",'1a+c+n'!N29,0))</f>
        <v>0</v>
      </c>
      <c r="O29" s="76" t="n">
        <f aca="false">IF($C$4="Neattiecināmās izmaksas",IF('1a+c+n'!$Q29="N",'1a+c+n'!O29,0))</f>
        <v>0</v>
      </c>
      <c r="P29" s="77" t="n">
        <f aca="false">IF($C$4="Neattiecināmās izmaksas",IF('1a+c+n'!$Q29="N",'1a+c+n'!P29,0))</f>
        <v>0</v>
      </c>
    </row>
    <row r="30" customFormat="false" ht="11.25" hidden="false" customHeight="false" outlineLevel="0" collapsed="false">
      <c r="A30" s="13" t="n">
        <f aca="false">IF(P30=0,0,IF(COUNTBLANK(P30)=1,0,COUNTA($P$14:P30)))</f>
        <v>0</v>
      </c>
      <c r="B30" s="76" t="n">
        <f aca="false">IF($C$4="Neattiecināmās izmaksas",IF('1a+c+n'!$Q30="N",'1a+c+n'!B30,0))</f>
        <v>0</v>
      </c>
      <c r="C30" s="232" t="n">
        <f aca="false">IF($C$4="Neattiecināmās izmaksas",IF('1a+c+n'!$Q30="N",'1a+c+n'!C30,0))</f>
        <v>0</v>
      </c>
      <c r="D30" s="76" t="n">
        <f aca="false">IF($C$4="Neattiecināmās izmaksas",IF('1a+c+n'!$Q30="N",'1a+c+n'!D30,0))</f>
        <v>0</v>
      </c>
      <c r="E30" s="77"/>
      <c r="F30" s="75"/>
      <c r="G30" s="76"/>
      <c r="H30" s="76" t="n">
        <f aca="false">IF($C$4="Neattiecināmās izmaksas",IF('1a+c+n'!$Q30="N",'1a+c+n'!H30,0))</f>
        <v>0</v>
      </c>
      <c r="I30" s="76"/>
      <c r="J30" s="76"/>
      <c r="K30" s="77" t="n">
        <f aca="false">IF($C$4="Neattiecināmās izmaksas",IF('1a+c+n'!$Q30="N",'1a+c+n'!K30,0))</f>
        <v>0</v>
      </c>
      <c r="L30" s="238" t="n">
        <f aca="false">IF($C$4="Neattiecināmās izmaksas",IF('1a+c+n'!$Q30="N",'1a+c+n'!L30,0))</f>
        <v>0</v>
      </c>
      <c r="M30" s="76" t="n">
        <f aca="false">IF($C$4="Neattiecināmās izmaksas",IF('1a+c+n'!$Q30="N",'1a+c+n'!M30,0))</f>
        <v>0</v>
      </c>
      <c r="N30" s="76" t="n">
        <f aca="false">IF($C$4="Neattiecināmās izmaksas",IF('1a+c+n'!$Q30="N",'1a+c+n'!N30,0))</f>
        <v>0</v>
      </c>
      <c r="O30" s="76" t="n">
        <f aca="false">IF($C$4="Neattiecināmās izmaksas",IF('1a+c+n'!$Q30="N",'1a+c+n'!O30,0))</f>
        <v>0</v>
      </c>
      <c r="P30" s="77" t="n">
        <f aca="false">IF($C$4="Neattiecināmās izmaksas",IF('1a+c+n'!$Q30="N",'1a+c+n'!P30,0))</f>
        <v>0</v>
      </c>
    </row>
    <row r="31" customFormat="false" ht="11.25" hidden="false" customHeight="false" outlineLevel="0" collapsed="false">
      <c r="A31" s="13" t="n">
        <f aca="false">IF(P31=0,0,IF(COUNTBLANK(P31)=1,0,COUNTA($P$14:P31)))</f>
        <v>0</v>
      </c>
      <c r="B31" s="76" t="n">
        <f aca="false">IF($C$4="Neattiecināmās izmaksas",IF('1a+c+n'!$Q31="N",'1a+c+n'!B31,0))</f>
        <v>0</v>
      </c>
      <c r="C31" s="232" t="n">
        <f aca="false">IF($C$4="Neattiecināmās izmaksas",IF('1a+c+n'!$Q31="N",'1a+c+n'!C31,0))</f>
        <v>0</v>
      </c>
      <c r="D31" s="76" t="n">
        <f aca="false">IF($C$4="Neattiecināmās izmaksas",IF('1a+c+n'!$Q31="N",'1a+c+n'!D31,0))</f>
        <v>0</v>
      </c>
      <c r="E31" s="77"/>
      <c r="F31" s="75"/>
      <c r="G31" s="76"/>
      <c r="H31" s="76" t="n">
        <f aca="false">IF($C$4="Neattiecināmās izmaksas",IF('1a+c+n'!$Q31="N",'1a+c+n'!H31,0))</f>
        <v>0</v>
      </c>
      <c r="I31" s="76"/>
      <c r="J31" s="76"/>
      <c r="K31" s="77" t="n">
        <f aca="false">IF($C$4="Neattiecināmās izmaksas",IF('1a+c+n'!$Q31="N",'1a+c+n'!K31,0))</f>
        <v>0</v>
      </c>
      <c r="L31" s="238" t="n">
        <f aca="false">IF($C$4="Neattiecināmās izmaksas",IF('1a+c+n'!$Q31="N",'1a+c+n'!L31,0))</f>
        <v>0</v>
      </c>
      <c r="M31" s="76" t="n">
        <f aca="false">IF($C$4="Neattiecināmās izmaksas",IF('1a+c+n'!$Q31="N",'1a+c+n'!M31,0))</f>
        <v>0</v>
      </c>
      <c r="N31" s="76" t="n">
        <f aca="false">IF($C$4="Neattiecināmās izmaksas",IF('1a+c+n'!$Q31="N",'1a+c+n'!N31,0))</f>
        <v>0</v>
      </c>
      <c r="O31" s="76" t="n">
        <f aca="false">IF($C$4="Neattiecināmās izmaksas",IF('1a+c+n'!$Q31="N",'1a+c+n'!O31,0))</f>
        <v>0</v>
      </c>
      <c r="P31" s="77" t="n">
        <f aca="false">IF($C$4="Neattiecināmās izmaksas",IF('1a+c+n'!$Q31="N",'1a+c+n'!P31,0))</f>
        <v>0</v>
      </c>
    </row>
    <row r="32" customFormat="false" ht="11.25" hidden="false" customHeight="false" outlineLevel="0" collapsed="false">
      <c r="A32" s="13" t="n">
        <f aca="false">IF(P32=0,0,IF(COUNTBLANK(P32)=1,0,COUNTA($P$14:P32)))</f>
        <v>0</v>
      </c>
      <c r="B32" s="76" t="n">
        <f aca="false">IF($C$4="Neattiecināmās izmaksas",IF('1a+c+n'!$Q32="N",'1a+c+n'!B32,0))</f>
        <v>0</v>
      </c>
      <c r="C32" s="232" t="n">
        <f aca="false">IF($C$4="Neattiecināmās izmaksas",IF('1a+c+n'!$Q32="N",'1a+c+n'!C32,0))</f>
        <v>0</v>
      </c>
      <c r="D32" s="76" t="n">
        <f aca="false">IF($C$4="Neattiecināmās izmaksas",IF('1a+c+n'!$Q32="N",'1a+c+n'!D32,0))</f>
        <v>0</v>
      </c>
      <c r="E32" s="77"/>
      <c r="F32" s="75"/>
      <c r="G32" s="76"/>
      <c r="H32" s="76" t="n">
        <f aca="false">IF($C$4="Neattiecināmās izmaksas",IF('1a+c+n'!$Q32="N",'1a+c+n'!H32,0))</f>
        <v>0</v>
      </c>
      <c r="I32" s="76"/>
      <c r="J32" s="76"/>
      <c r="K32" s="77" t="n">
        <f aca="false">IF($C$4="Neattiecināmās izmaksas",IF('1a+c+n'!$Q32="N",'1a+c+n'!K32,0))</f>
        <v>0</v>
      </c>
      <c r="L32" s="238" t="n">
        <f aca="false">IF($C$4="Neattiecināmās izmaksas",IF('1a+c+n'!$Q32="N",'1a+c+n'!L32,0))</f>
        <v>0</v>
      </c>
      <c r="M32" s="76" t="n">
        <f aca="false">IF($C$4="Neattiecināmās izmaksas",IF('1a+c+n'!$Q32="N",'1a+c+n'!M32,0))</f>
        <v>0</v>
      </c>
      <c r="N32" s="76" t="n">
        <f aca="false">IF($C$4="Neattiecināmās izmaksas",IF('1a+c+n'!$Q32="N",'1a+c+n'!N32,0))</f>
        <v>0</v>
      </c>
      <c r="O32" s="76" t="n">
        <f aca="false">IF($C$4="Neattiecināmās izmaksas",IF('1a+c+n'!$Q32="N",'1a+c+n'!O32,0))</f>
        <v>0</v>
      </c>
      <c r="P32" s="77" t="n">
        <f aca="false">IF($C$4="Neattiecināmās izmaksas",IF('1a+c+n'!$Q32="N",'1a+c+n'!P32,0))</f>
        <v>0</v>
      </c>
    </row>
    <row r="33" customFormat="false" ht="11.25" hidden="false" customHeight="false" outlineLevel="0" collapsed="false">
      <c r="A33" s="13" t="n">
        <f aca="false">IF(P33=0,0,IF(COUNTBLANK(P33)=1,0,COUNTA($P$14:P33)))</f>
        <v>0</v>
      </c>
      <c r="B33" s="76" t="n">
        <f aca="false">IF($C$4="Neattiecināmās izmaksas",IF('1a+c+n'!$Q33="N",'1a+c+n'!B33,0))</f>
        <v>0</v>
      </c>
      <c r="C33" s="232" t="n">
        <f aca="false">IF($C$4="Neattiecināmās izmaksas",IF('1a+c+n'!$Q33="N",'1a+c+n'!C33,0))</f>
        <v>0</v>
      </c>
      <c r="D33" s="76" t="n">
        <f aca="false">IF($C$4="Neattiecināmās izmaksas",IF('1a+c+n'!$Q33="N",'1a+c+n'!D33,0))</f>
        <v>0</v>
      </c>
      <c r="E33" s="77"/>
      <c r="F33" s="75"/>
      <c r="G33" s="76"/>
      <c r="H33" s="76" t="n">
        <f aca="false">IF($C$4="Neattiecināmās izmaksas",IF('1a+c+n'!$Q33="N",'1a+c+n'!H33,0))</f>
        <v>0</v>
      </c>
      <c r="I33" s="76"/>
      <c r="J33" s="76"/>
      <c r="K33" s="77" t="n">
        <f aca="false">IF($C$4="Neattiecināmās izmaksas",IF('1a+c+n'!$Q33="N",'1a+c+n'!K33,0))</f>
        <v>0</v>
      </c>
      <c r="L33" s="238" t="n">
        <f aca="false">IF($C$4="Neattiecināmās izmaksas",IF('1a+c+n'!$Q33="N",'1a+c+n'!L33,0))</f>
        <v>0</v>
      </c>
      <c r="M33" s="76" t="n">
        <f aca="false">IF($C$4="Neattiecināmās izmaksas",IF('1a+c+n'!$Q33="N",'1a+c+n'!M33,0))</f>
        <v>0</v>
      </c>
      <c r="N33" s="76" t="n">
        <f aca="false">IF($C$4="Neattiecināmās izmaksas",IF('1a+c+n'!$Q33="N",'1a+c+n'!N33,0))</f>
        <v>0</v>
      </c>
      <c r="O33" s="76" t="n">
        <f aca="false">IF($C$4="Neattiecināmās izmaksas",IF('1a+c+n'!$Q33="N",'1a+c+n'!O33,0))</f>
        <v>0</v>
      </c>
      <c r="P33" s="77" t="n">
        <f aca="false">IF($C$4="Neattiecināmās izmaksas",IF('1a+c+n'!$Q33="N",'1a+c+n'!P33,0))</f>
        <v>0</v>
      </c>
    </row>
    <row r="34" customFormat="false" ht="11.25" hidden="false" customHeight="false" outlineLevel="0" collapsed="false">
      <c r="A34" s="13" t="n">
        <f aca="false">IF(P34=0,0,IF(COUNTBLANK(P34)=1,0,COUNTA($P$14:P34)))</f>
        <v>0</v>
      </c>
      <c r="B34" s="76" t="n">
        <f aca="false">IF($C$4="Neattiecināmās izmaksas",IF('1a+c+n'!$Q34="N",'1a+c+n'!B34,0))</f>
        <v>0</v>
      </c>
      <c r="C34" s="232" t="n">
        <f aca="false">IF($C$4="Neattiecināmās izmaksas",IF('1a+c+n'!$Q34="N",'1a+c+n'!C34,0))</f>
        <v>0</v>
      </c>
      <c r="D34" s="76" t="n">
        <f aca="false">IF($C$4="Neattiecināmās izmaksas",IF('1a+c+n'!$Q34="N",'1a+c+n'!D34,0))</f>
        <v>0</v>
      </c>
      <c r="E34" s="77"/>
      <c r="F34" s="75"/>
      <c r="G34" s="76"/>
      <c r="H34" s="76" t="n">
        <f aca="false">IF($C$4="Neattiecināmās izmaksas",IF('1a+c+n'!$Q34="N",'1a+c+n'!H34,0))</f>
        <v>0</v>
      </c>
      <c r="I34" s="76"/>
      <c r="J34" s="76"/>
      <c r="K34" s="77" t="n">
        <f aca="false">IF($C$4="Neattiecināmās izmaksas",IF('1a+c+n'!$Q34="N",'1a+c+n'!K34,0))</f>
        <v>0</v>
      </c>
      <c r="L34" s="238" t="n">
        <f aca="false">IF($C$4="Neattiecināmās izmaksas",IF('1a+c+n'!$Q34="N",'1a+c+n'!L34,0))</f>
        <v>0</v>
      </c>
      <c r="M34" s="76" t="n">
        <f aca="false">IF($C$4="Neattiecināmās izmaksas",IF('1a+c+n'!$Q34="N",'1a+c+n'!M34,0))</f>
        <v>0</v>
      </c>
      <c r="N34" s="76" t="n">
        <f aca="false">IF($C$4="Neattiecināmās izmaksas",IF('1a+c+n'!$Q34="N",'1a+c+n'!N34,0))</f>
        <v>0</v>
      </c>
      <c r="O34" s="76" t="n">
        <f aca="false">IF($C$4="Neattiecināmās izmaksas",IF('1a+c+n'!$Q34="N",'1a+c+n'!O34,0))</f>
        <v>0</v>
      </c>
      <c r="P34" s="77" t="n">
        <f aca="false">IF($C$4="Neattiecināmās izmaksas",IF('1a+c+n'!$Q34="N",'1a+c+n'!P34,0))</f>
        <v>0</v>
      </c>
    </row>
    <row r="35" customFormat="false" ht="11.25" hidden="false" customHeight="false" outlineLevel="0" collapsed="false">
      <c r="A35" s="13" t="n">
        <f aca="false">IF(P35=0,0,IF(COUNTBLANK(P35)=1,0,COUNTA($P$14:P35)))</f>
        <v>0</v>
      </c>
      <c r="B35" s="76" t="n">
        <f aca="false">IF($C$4="Neattiecināmās izmaksas",IF('1a+c+n'!$Q35="N",'1a+c+n'!B35,0))</f>
        <v>0</v>
      </c>
      <c r="C35" s="232" t="n">
        <f aca="false">IF($C$4="Neattiecināmās izmaksas",IF('1a+c+n'!$Q35="N",'1a+c+n'!C35,0))</f>
        <v>0</v>
      </c>
      <c r="D35" s="76" t="n">
        <f aca="false">IF($C$4="Neattiecināmās izmaksas",IF('1a+c+n'!$Q35="N",'1a+c+n'!D35,0))</f>
        <v>0</v>
      </c>
      <c r="E35" s="77"/>
      <c r="F35" s="75"/>
      <c r="G35" s="76"/>
      <c r="H35" s="76" t="n">
        <f aca="false">IF($C$4="Neattiecināmās izmaksas",IF('1a+c+n'!$Q35="N",'1a+c+n'!H35,0))</f>
        <v>0</v>
      </c>
      <c r="I35" s="76"/>
      <c r="J35" s="76"/>
      <c r="K35" s="77" t="n">
        <f aca="false">IF($C$4="Neattiecināmās izmaksas",IF('1a+c+n'!$Q35="N",'1a+c+n'!K35,0))</f>
        <v>0</v>
      </c>
      <c r="L35" s="238" t="n">
        <f aca="false">IF($C$4="Neattiecināmās izmaksas",IF('1a+c+n'!$Q35="N",'1a+c+n'!L35,0))</f>
        <v>0</v>
      </c>
      <c r="M35" s="76" t="n">
        <f aca="false">IF($C$4="Neattiecināmās izmaksas",IF('1a+c+n'!$Q35="N",'1a+c+n'!M35,0))</f>
        <v>0</v>
      </c>
      <c r="N35" s="76" t="n">
        <f aca="false">IF($C$4="Neattiecināmās izmaksas",IF('1a+c+n'!$Q35="N",'1a+c+n'!N35,0))</f>
        <v>0</v>
      </c>
      <c r="O35" s="76" t="n">
        <f aca="false">IF($C$4="Neattiecināmās izmaksas",IF('1a+c+n'!$Q35="N",'1a+c+n'!O35,0))</f>
        <v>0</v>
      </c>
      <c r="P35" s="77" t="n">
        <f aca="false">IF($C$4="Neattiecināmās izmaksas",IF('1a+c+n'!$Q35="N",'1a+c+n'!P35,0))</f>
        <v>0</v>
      </c>
    </row>
    <row r="36" customFormat="false" ht="11.25" hidden="false" customHeight="false" outlineLevel="0" collapsed="false">
      <c r="A36" s="13" t="n">
        <f aca="false">IF(P36=0,0,IF(COUNTBLANK(P36)=1,0,COUNTA($P$14:P36)))</f>
        <v>0</v>
      </c>
      <c r="B36" s="76" t="n">
        <f aca="false">IF($C$4="Neattiecināmās izmaksas",IF('1a+c+n'!$Q36="N",'1a+c+n'!B36,0))</f>
        <v>0</v>
      </c>
      <c r="C36" s="232" t="n">
        <f aca="false">IF($C$4="Neattiecināmās izmaksas",IF('1a+c+n'!$Q36="N",'1a+c+n'!C36,0))</f>
        <v>0</v>
      </c>
      <c r="D36" s="76" t="n">
        <f aca="false">IF($C$4="Neattiecināmās izmaksas",IF('1a+c+n'!$Q36="N",'1a+c+n'!D36,0))</f>
        <v>0</v>
      </c>
      <c r="E36" s="77"/>
      <c r="F36" s="75"/>
      <c r="G36" s="76"/>
      <c r="H36" s="76" t="n">
        <f aca="false">IF($C$4="Neattiecināmās izmaksas",IF('1a+c+n'!$Q36="N",'1a+c+n'!H36,0))</f>
        <v>0</v>
      </c>
      <c r="I36" s="76"/>
      <c r="J36" s="76"/>
      <c r="K36" s="77" t="n">
        <f aca="false">IF($C$4="Neattiecināmās izmaksas",IF('1a+c+n'!$Q36="N",'1a+c+n'!K36,0))</f>
        <v>0</v>
      </c>
      <c r="L36" s="238" t="n">
        <f aca="false">IF($C$4="Neattiecināmās izmaksas",IF('1a+c+n'!$Q36="N",'1a+c+n'!L36,0))</f>
        <v>0</v>
      </c>
      <c r="M36" s="76" t="n">
        <f aca="false">IF($C$4="Neattiecināmās izmaksas",IF('1a+c+n'!$Q36="N",'1a+c+n'!M36,0))</f>
        <v>0</v>
      </c>
      <c r="N36" s="76" t="n">
        <f aca="false">IF($C$4="Neattiecināmās izmaksas",IF('1a+c+n'!$Q36="N",'1a+c+n'!N36,0))</f>
        <v>0</v>
      </c>
      <c r="O36" s="76" t="n">
        <f aca="false">IF($C$4="Neattiecināmās izmaksas",IF('1a+c+n'!$Q36="N",'1a+c+n'!O36,0))</f>
        <v>0</v>
      </c>
      <c r="P36" s="77" t="n">
        <f aca="false">IF($C$4="Neattiecināmās izmaksas",IF('1a+c+n'!$Q36="N",'1a+c+n'!P36,0))</f>
        <v>0</v>
      </c>
    </row>
    <row r="37" customFormat="false" ht="11.25" hidden="false" customHeight="false" outlineLevel="0" collapsed="false">
      <c r="A37" s="13" t="n">
        <f aca="false">IF(P37=0,0,IF(COUNTBLANK(P37)=1,0,COUNTA($P$14:P37)))</f>
        <v>0</v>
      </c>
      <c r="B37" s="76" t="n">
        <f aca="false">IF($C$4="Neattiecināmās izmaksas",IF('1a+c+n'!$Q37="N",'1a+c+n'!B37,0))</f>
        <v>0</v>
      </c>
      <c r="C37" s="232" t="n">
        <f aca="false">IF($C$4="Neattiecināmās izmaksas",IF('1a+c+n'!$Q37="N",'1a+c+n'!C37,0))</f>
        <v>0</v>
      </c>
      <c r="D37" s="76" t="n">
        <f aca="false">IF($C$4="Neattiecināmās izmaksas",IF('1a+c+n'!$Q37="N",'1a+c+n'!D37,0))</f>
        <v>0</v>
      </c>
      <c r="E37" s="77"/>
      <c r="F37" s="75"/>
      <c r="G37" s="76"/>
      <c r="H37" s="76" t="n">
        <f aca="false">IF($C$4="Neattiecināmās izmaksas",IF('1a+c+n'!$Q37="N",'1a+c+n'!H37,0))</f>
        <v>0</v>
      </c>
      <c r="I37" s="76"/>
      <c r="J37" s="76"/>
      <c r="K37" s="77" t="n">
        <f aca="false">IF($C$4="Neattiecināmās izmaksas",IF('1a+c+n'!$Q37="N",'1a+c+n'!K37,0))</f>
        <v>0</v>
      </c>
      <c r="L37" s="238" t="n">
        <f aca="false">IF($C$4="Neattiecināmās izmaksas",IF('1a+c+n'!$Q37="N",'1a+c+n'!L37,0))</f>
        <v>0</v>
      </c>
      <c r="M37" s="76" t="n">
        <f aca="false">IF($C$4="Neattiecināmās izmaksas",IF('1a+c+n'!$Q37="N",'1a+c+n'!M37,0))</f>
        <v>0</v>
      </c>
      <c r="N37" s="76" t="n">
        <f aca="false">IF($C$4="Neattiecināmās izmaksas",IF('1a+c+n'!$Q37="N",'1a+c+n'!N37,0))</f>
        <v>0</v>
      </c>
      <c r="O37" s="76" t="n">
        <f aca="false">IF($C$4="Neattiecināmās izmaksas",IF('1a+c+n'!$Q37="N",'1a+c+n'!O37,0))</f>
        <v>0</v>
      </c>
      <c r="P37" s="77" t="n">
        <f aca="false">IF($C$4="Neattiecināmās izmaksas",IF('1a+c+n'!$Q37="N",'1a+c+n'!P37,0))</f>
        <v>0</v>
      </c>
    </row>
    <row r="38" customFormat="false" ht="11.25" hidden="false" customHeight="false" outlineLevel="0" collapsed="false">
      <c r="A38" s="13" t="n">
        <f aca="false">IF(P38=0,0,IF(COUNTBLANK(P38)=1,0,COUNTA($P$14:P38)))</f>
        <v>0</v>
      </c>
      <c r="B38" s="76" t="n">
        <f aca="false">IF($C$4="Neattiecināmās izmaksas",IF('1a+c+n'!$Q38="N",'1a+c+n'!B38,0))</f>
        <v>0</v>
      </c>
      <c r="C38" s="232" t="n">
        <f aca="false">IF($C$4="Neattiecināmās izmaksas",IF('1a+c+n'!$Q38="N",'1a+c+n'!C38,0))</f>
        <v>0</v>
      </c>
      <c r="D38" s="76" t="n">
        <f aca="false">IF($C$4="Neattiecināmās izmaksas",IF('1a+c+n'!$Q38="N",'1a+c+n'!D38,0))</f>
        <v>0</v>
      </c>
      <c r="E38" s="77"/>
      <c r="F38" s="75"/>
      <c r="G38" s="76"/>
      <c r="H38" s="76" t="n">
        <f aca="false">IF($C$4="Neattiecināmās izmaksas",IF('1a+c+n'!$Q38="N",'1a+c+n'!H38,0))</f>
        <v>0</v>
      </c>
      <c r="I38" s="76"/>
      <c r="J38" s="76"/>
      <c r="K38" s="77" t="n">
        <f aca="false">IF($C$4="Neattiecināmās izmaksas",IF('1a+c+n'!$Q38="N",'1a+c+n'!K38,0))</f>
        <v>0</v>
      </c>
      <c r="L38" s="238" t="n">
        <f aca="false">IF($C$4="Neattiecināmās izmaksas",IF('1a+c+n'!$Q38="N",'1a+c+n'!L38,0))</f>
        <v>0</v>
      </c>
      <c r="M38" s="76" t="n">
        <f aca="false">IF($C$4="Neattiecināmās izmaksas",IF('1a+c+n'!$Q38="N",'1a+c+n'!M38,0))</f>
        <v>0</v>
      </c>
      <c r="N38" s="76" t="n">
        <f aca="false">IF($C$4="Neattiecināmās izmaksas",IF('1a+c+n'!$Q38="N",'1a+c+n'!N38,0))</f>
        <v>0</v>
      </c>
      <c r="O38" s="76" t="n">
        <f aca="false">IF($C$4="Neattiecināmās izmaksas",IF('1a+c+n'!$Q38="N",'1a+c+n'!O38,0))</f>
        <v>0</v>
      </c>
      <c r="P38" s="77" t="n">
        <f aca="false">IF($C$4="Neattiecināmās izmaksas",IF('1a+c+n'!$Q38="N",'1a+c+n'!P38,0))</f>
        <v>0</v>
      </c>
    </row>
    <row r="39" customFormat="false" ht="11.25" hidden="false" customHeight="false" outlineLevel="0" collapsed="false">
      <c r="A39" s="13" t="n">
        <f aca="false">IF(P39=0,0,IF(COUNTBLANK(P39)=1,0,COUNTA($P$14:P39)))</f>
        <v>0</v>
      </c>
      <c r="B39" s="76" t="n">
        <f aca="false">IF($C$4="Neattiecināmās izmaksas",IF('1a+c+n'!$Q39="N",'1a+c+n'!B39,0))</f>
        <v>0</v>
      </c>
      <c r="C39" s="232" t="n">
        <f aca="false">IF($C$4="Neattiecināmās izmaksas",IF('1a+c+n'!$Q39="N",'1a+c+n'!C39,0))</f>
        <v>0</v>
      </c>
      <c r="D39" s="76" t="n">
        <f aca="false">IF($C$4="Neattiecināmās izmaksas",IF('1a+c+n'!$Q39="N",'1a+c+n'!D39,0))</f>
        <v>0</v>
      </c>
      <c r="E39" s="77"/>
      <c r="F39" s="75"/>
      <c r="G39" s="76"/>
      <c r="H39" s="76" t="n">
        <f aca="false">IF($C$4="Neattiecināmās izmaksas",IF('1a+c+n'!$Q39="N",'1a+c+n'!H39,0))</f>
        <v>0</v>
      </c>
      <c r="I39" s="76"/>
      <c r="J39" s="76"/>
      <c r="K39" s="77" t="n">
        <f aca="false">IF($C$4="Neattiecināmās izmaksas",IF('1a+c+n'!$Q39="N",'1a+c+n'!K39,0))</f>
        <v>0</v>
      </c>
      <c r="L39" s="238" t="n">
        <f aca="false">IF($C$4="Neattiecināmās izmaksas",IF('1a+c+n'!$Q39="N",'1a+c+n'!L39,0))</f>
        <v>0</v>
      </c>
      <c r="M39" s="76" t="n">
        <f aca="false">IF($C$4="Neattiecināmās izmaksas",IF('1a+c+n'!$Q39="N",'1a+c+n'!M39,0))</f>
        <v>0</v>
      </c>
      <c r="N39" s="76" t="n">
        <f aca="false">IF($C$4="Neattiecināmās izmaksas",IF('1a+c+n'!$Q39="N",'1a+c+n'!N39,0))</f>
        <v>0</v>
      </c>
      <c r="O39" s="76" t="n">
        <f aca="false">IF($C$4="Neattiecināmās izmaksas",IF('1a+c+n'!$Q39="N",'1a+c+n'!O39,0))</f>
        <v>0</v>
      </c>
      <c r="P39" s="77" t="n">
        <f aca="false">IF($C$4="Neattiecināmās izmaksas",IF('1a+c+n'!$Q39="N",'1a+c+n'!P39,0))</f>
        <v>0</v>
      </c>
    </row>
    <row r="40" customFormat="false" ht="11.25" hidden="false" customHeight="false" outlineLevel="0" collapsed="false">
      <c r="A40" s="13" t="n">
        <f aca="false">IF(P40=0,0,IF(COUNTBLANK(P40)=1,0,COUNTA($P$14:P40)))</f>
        <v>0</v>
      </c>
      <c r="B40" s="76" t="n">
        <f aca="false">IF($C$4="Neattiecināmās izmaksas",IF('1a+c+n'!$Q40="N",'1a+c+n'!B40,0))</f>
        <v>0</v>
      </c>
      <c r="C40" s="232" t="n">
        <f aca="false">IF($C$4="Neattiecināmās izmaksas",IF('1a+c+n'!$Q40="N",'1a+c+n'!C40,0))</f>
        <v>0</v>
      </c>
      <c r="D40" s="76" t="n">
        <f aca="false">IF($C$4="Neattiecināmās izmaksas",IF('1a+c+n'!$Q40="N",'1a+c+n'!D40,0))</f>
        <v>0</v>
      </c>
      <c r="E40" s="77"/>
      <c r="F40" s="75"/>
      <c r="G40" s="76"/>
      <c r="H40" s="76" t="n">
        <f aca="false">IF($C$4="Neattiecināmās izmaksas",IF('1a+c+n'!$Q40="N",'1a+c+n'!H40,0))</f>
        <v>0</v>
      </c>
      <c r="I40" s="76"/>
      <c r="J40" s="76"/>
      <c r="K40" s="77" t="n">
        <f aca="false">IF($C$4="Neattiecināmās izmaksas",IF('1a+c+n'!$Q40="N",'1a+c+n'!K40,0))</f>
        <v>0</v>
      </c>
      <c r="L40" s="238" t="n">
        <f aca="false">IF($C$4="Neattiecināmās izmaksas",IF('1a+c+n'!$Q40="N",'1a+c+n'!L40,0))</f>
        <v>0</v>
      </c>
      <c r="M40" s="76" t="n">
        <f aca="false">IF($C$4="Neattiecināmās izmaksas",IF('1a+c+n'!$Q40="N",'1a+c+n'!M40,0))</f>
        <v>0</v>
      </c>
      <c r="N40" s="76" t="n">
        <f aca="false">IF($C$4="Neattiecināmās izmaksas",IF('1a+c+n'!$Q40="N",'1a+c+n'!N40,0))</f>
        <v>0</v>
      </c>
      <c r="O40" s="76" t="n">
        <f aca="false">IF($C$4="Neattiecināmās izmaksas",IF('1a+c+n'!$Q40="N",'1a+c+n'!O40,0))</f>
        <v>0</v>
      </c>
      <c r="P40" s="77" t="n">
        <f aca="false">IF($C$4="Neattiecināmās izmaksas",IF('1a+c+n'!$Q40="N",'1a+c+n'!P40,0))</f>
        <v>0</v>
      </c>
    </row>
    <row r="41" customFormat="false" ht="11.25" hidden="false" customHeight="false" outlineLevel="0" collapsed="false">
      <c r="A41" s="13" t="n">
        <f aca="false">IF(P41=0,0,IF(COUNTBLANK(P41)=1,0,COUNTA($P$14:P41)))</f>
        <v>0</v>
      </c>
      <c r="B41" s="76" t="n">
        <f aca="false">IF($C$4="Neattiecināmās izmaksas",IF('1a+c+n'!$Q41="N",'1a+c+n'!B41,0))</f>
        <v>0</v>
      </c>
      <c r="C41" s="232" t="n">
        <f aca="false">IF($C$4="Neattiecināmās izmaksas",IF('1a+c+n'!$Q41="N",'1a+c+n'!C41,0))</f>
        <v>0</v>
      </c>
      <c r="D41" s="76" t="n">
        <f aca="false">IF($C$4="Neattiecināmās izmaksas",IF('1a+c+n'!$Q41="N",'1a+c+n'!D41,0))</f>
        <v>0</v>
      </c>
      <c r="E41" s="77"/>
      <c r="F41" s="75"/>
      <c r="G41" s="76"/>
      <c r="H41" s="76" t="n">
        <f aca="false">IF($C$4="Neattiecināmās izmaksas",IF('1a+c+n'!$Q41="N",'1a+c+n'!H41,0))</f>
        <v>0</v>
      </c>
      <c r="I41" s="76"/>
      <c r="J41" s="76"/>
      <c r="K41" s="77" t="n">
        <f aca="false">IF($C$4="Neattiecināmās izmaksas",IF('1a+c+n'!$Q41="N",'1a+c+n'!K41,0))</f>
        <v>0</v>
      </c>
      <c r="L41" s="238" t="n">
        <f aca="false">IF($C$4="Neattiecināmās izmaksas",IF('1a+c+n'!$Q41="N",'1a+c+n'!L41,0))</f>
        <v>0</v>
      </c>
      <c r="M41" s="76" t="n">
        <f aca="false">IF($C$4="Neattiecināmās izmaksas",IF('1a+c+n'!$Q41="N",'1a+c+n'!M41,0))</f>
        <v>0</v>
      </c>
      <c r="N41" s="76" t="n">
        <f aca="false">IF($C$4="Neattiecināmās izmaksas",IF('1a+c+n'!$Q41="N",'1a+c+n'!N41,0))</f>
        <v>0</v>
      </c>
      <c r="O41" s="76" t="n">
        <f aca="false">IF($C$4="Neattiecināmās izmaksas",IF('1a+c+n'!$Q41="N",'1a+c+n'!O41,0))</f>
        <v>0</v>
      </c>
      <c r="P41" s="77" t="n">
        <f aca="false">IF($C$4="Neattiecināmās izmaksas",IF('1a+c+n'!$Q41="N",'1a+c+n'!P41,0))</f>
        <v>0</v>
      </c>
    </row>
    <row r="42" customFormat="false" ht="11.25" hidden="false" customHeight="false" outlineLevel="0" collapsed="false">
      <c r="A42" s="13" t="n">
        <f aca="false">IF(P42=0,0,IF(COUNTBLANK(P42)=1,0,COUNTA($P$14:P42)))</f>
        <v>0</v>
      </c>
      <c r="B42" s="76" t="n">
        <f aca="false">IF($C$4="Neattiecināmās izmaksas",IF('1a+c+n'!$Q42="N",'1a+c+n'!B42,0))</f>
        <v>0</v>
      </c>
      <c r="C42" s="232" t="n">
        <f aca="false">IF($C$4="Neattiecināmās izmaksas",IF('1a+c+n'!$Q42="N",'1a+c+n'!C42,0))</f>
        <v>0</v>
      </c>
      <c r="D42" s="76" t="n">
        <f aca="false">IF($C$4="Neattiecināmās izmaksas",IF('1a+c+n'!$Q42="N",'1a+c+n'!D42,0))</f>
        <v>0</v>
      </c>
      <c r="E42" s="77"/>
      <c r="F42" s="75"/>
      <c r="G42" s="76"/>
      <c r="H42" s="76" t="n">
        <f aca="false">IF($C$4="Neattiecināmās izmaksas",IF('1a+c+n'!$Q42="N",'1a+c+n'!H42,0))</f>
        <v>0</v>
      </c>
      <c r="I42" s="76"/>
      <c r="J42" s="76"/>
      <c r="K42" s="77" t="n">
        <f aca="false">IF($C$4="Neattiecināmās izmaksas",IF('1a+c+n'!$Q42="N",'1a+c+n'!K42,0))</f>
        <v>0</v>
      </c>
      <c r="L42" s="238" t="n">
        <f aca="false">IF($C$4="Neattiecināmās izmaksas",IF('1a+c+n'!$Q42="N",'1a+c+n'!L42,0))</f>
        <v>0</v>
      </c>
      <c r="M42" s="76" t="n">
        <f aca="false">IF($C$4="Neattiecināmās izmaksas",IF('1a+c+n'!$Q42="N",'1a+c+n'!M42,0))</f>
        <v>0</v>
      </c>
      <c r="N42" s="76" t="n">
        <f aca="false">IF($C$4="Neattiecināmās izmaksas",IF('1a+c+n'!$Q42="N",'1a+c+n'!N42,0))</f>
        <v>0</v>
      </c>
      <c r="O42" s="76" t="n">
        <f aca="false">IF($C$4="Neattiecināmās izmaksas",IF('1a+c+n'!$Q42="N",'1a+c+n'!O42,0))</f>
        <v>0</v>
      </c>
      <c r="P42" s="77" t="n">
        <f aca="false">IF($C$4="Neattiecināmās izmaksas",IF('1a+c+n'!$Q42="N",'1a+c+n'!P42,0))</f>
        <v>0</v>
      </c>
    </row>
    <row r="43" customFormat="false" ht="11.25" hidden="false" customHeight="false" outlineLevel="0" collapsed="false">
      <c r="A43" s="13" t="n">
        <f aca="false">IF(P43=0,0,IF(COUNTBLANK(P43)=1,0,COUNTA($P$14:P43)))</f>
        <v>0</v>
      </c>
      <c r="B43" s="76" t="n">
        <f aca="false">IF($C$4="Neattiecināmās izmaksas",IF('1a+c+n'!$Q43="N",'1a+c+n'!B43,0))</f>
        <v>0</v>
      </c>
      <c r="C43" s="232" t="n">
        <f aca="false">IF($C$4="Neattiecināmās izmaksas",IF('1a+c+n'!$Q43="N",'1a+c+n'!C43,0))</f>
        <v>0</v>
      </c>
      <c r="D43" s="76" t="n">
        <f aca="false">IF($C$4="Neattiecināmās izmaksas",IF('1a+c+n'!$Q43="N",'1a+c+n'!D43,0))</f>
        <v>0</v>
      </c>
      <c r="E43" s="77"/>
      <c r="F43" s="75"/>
      <c r="G43" s="76"/>
      <c r="H43" s="76" t="n">
        <f aca="false">IF($C$4="Neattiecināmās izmaksas",IF('1a+c+n'!$Q43="N",'1a+c+n'!H43,0))</f>
        <v>0</v>
      </c>
      <c r="I43" s="76"/>
      <c r="J43" s="76"/>
      <c r="K43" s="77" t="n">
        <f aca="false">IF($C$4="Neattiecināmās izmaksas",IF('1a+c+n'!$Q43="N",'1a+c+n'!K43,0))</f>
        <v>0</v>
      </c>
      <c r="L43" s="238" t="n">
        <f aca="false">IF($C$4="Neattiecināmās izmaksas",IF('1a+c+n'!$Q43="N",'1a+c+n'!L43,0))</f>
        <v>0</v>
      </c>
      <c r="M43" s="76" t="n">
        <f aca="false">IF($C$4="Neattiecināmās izmaksas",IF('1a+c+n'!$Q43="N",'1a+c+n'!M43,0))</f>
        <v>0</v>
      </c>
      <c r="N43" s="76" t="n">
        <f aca="false">IF($C$4="Neattiecināmās izmaksas",IF('1a+c+n'!$Q43="N",'1a+c+n'!N43,0))</f>
        <v>0</v>
      </c>
      <c r="O43" s="76" t="n">
        <f aca="false">IF($C$4="Neattiecināmās izmaksas",IF('1a+c+n'!$Q43="N",'1a+c+n'!O43,0))</f>
        <v>0</v>
      </c>
      <c r="P43" s="77" t="n">
        <f aca="false">IF($C$4="Neattiecināmās izmaksas",IF('1a+c+n'!$Q43="N",'1a+c+n'!P43,0))</f>
        <v>0</v>
      </c>
    </row>
    <row r="44" customFormat="false" ht="11.25" hidden="false" customHeight="false" outlineLevel="0" collapsed="false">
      <c r="A44" s="13" t="n">
        <f aca="false">IF(P44=0,0,IF(COUNTBLANK(P44)=1,0,COUNTA($P$14:P44)))</f>
        <v>0</v>
      </c>
      <c r="B44" s="76" t="n">
        <f aca="false">IF($C$4="Neattiecināmās izmaksas",IF('1a+c+n'!$Q44="N",'1a+c+n'!B44,0))</f>
        <v>0</v>
      </c>
      <c r="C44" s="232" t="n">
        <f aca="false">IF($C$4="Neattiecināmās izmaksas",IF('1a+c+n'!$Q44="N",'1a+c+n'!C44,0))</f>
        <v>0</v>
      </c>
      <c r="D44" s="76" t="n">
        <f aca="false">IF($C$4="Neattiecināmās izmaksas",IF('1a+c+n'!$Q44="N",'1a+c+n'!D44,0))</f>
        <v>0</v>
      </c>
      <c r="E44" s="77"/>
      <c r="F44" s="75"/>
      <c r="G44" s="76"/>
      <c r="H44" s="76" t="n">
        <f aca="false">IF($C$4="Neattiecināmās izmaksas",IF('1a+c+n'!$Q44="N",'1a+c+n'!H44,0))</f>
        <v>0</v>
      </c>
      <c r="I44" s="76"/>
      <c r="J44" s="76"/>
      <c r="K44" s="77" t="n">
        <f aca="false">IF($C$4="Neattiecināmās izmaksas",IF('1a+c+n'!$Q44="N",'1a+c+n'!K44,0))</f>
        <v>0</v>
      </c>
      <c r="L44" s="238" t="n">
        <f aca="false">IF($C$4="Neattiecināmās izmaksas",IF('1a+c+n'!$Q44="N",'1a+c+n'!L44,0))</f>
        <v>0</v>
      </c>
      <c r="M44" s="76" t="n">
        <f aca="false">IF($C$4="Neattiecināmās izmaksas",IF('1a+c+n'!$Q44="N",'1a+c+n'!M44,0))</f>
        <v>0</v>
      </c>
      <c r="N44" s="76" t="n">
        <f aca="false">IF($C$4="Neattiecināmās izmaksas",IF('1a+c+n'!$Q44="N",'1a+c+n'!N44,0))</f>
        <v>0</v>
      </c>
      <c r="O44" s="76" t="n">
        <f aca="false">IF($C$4="Neattiecināmās izmaksas",IF('1a+c+n'!$Q44="N",'1a+c+n'!O44,0))</f>
        <v>0</v>
      </c>
      <c r="P44" s="77" t="n">
        <f aca="false">IF($C$4="Neattiecināmās izmaksas",IF('1a+c+n'!$Q44="N",'1a+c+n'!P44,0))</f>
        <v>0</v>
      </c>
    </row>
    <row r="45" customFormat="false" ht="11.25" hidden="false" customHeight="false" outlineLevel="0" collapsed="false">
      <c r="A45" s="13" t="n">
        <f aca="false">IF(P45=0,0,IF(COUNTBLANK(P45)=1,0,COUNTA($P$14:P45)))</f>
        <v>0</v>
      </c>
      <c r="B45" s="76" t="n">
        <f aca="false">IF($C$4="Neattiecināmās izmaksas",IF('1a+c+n'!$Q45="N",'1a+c+n'!B45,0))</f>
        <v>0</v>
      </c>
      <c r="C45" s="232" t="n">
        <f aca="false">IF($C$4="Neattiecināmās izmaksas",IF('1a+c+n'!$Q45="N",'1a+c+n'!C45,0))</f>
        <v>0</v>
      </c>
      <c r="D45" s="76" t="n">
        <f aca="false">IF($C$4="Neattiecināmās izmaksas",IF('1a+c+n'!$Q45="N",'1a+c+n'!D45,0))</f>
        <v>0</v>
      </c>
      <c r="E45" s="77"/>
      <c r="F45" s="75"/>
      <c r="G45" s="76"/>
      <c r="H45" s="76" t="n">
        <f aca="false">IF($C$4="Neattiecināmās izmaksas",IF('1a+c+n'!$Q45="N",'1a+c+n'!H45,0))</f>
        <v>0</v>
      </c>
      <c r="I45" s="76"/>
      <c r="J45" s="76"/>
      <c r="K45" s="77" t="n">
        <f aca="false">IF($C$4="Neattiecināmās izmaksas",IF('1a+c+n'!$Q45="N",'1a+c+n'!K45,0))</f>
        <v>0</v>
      </c>
      <c r="L45" s="238" t="n">
        <f aca="false">IF($C$4="Neattiecināmās izmaksas",IF('1a+c+n'!$Q45="N",'1a+c+n'!L45,0))</f>
        <v>0</v>
      </c>
      <c r="M45" s="76" t="n">
        <f aca="false">IF($C$4="Neattiecināmās izmaksas",IF('1a+c+n'!$Q45="N",'1a+c+n'!M45,0))</f>
        <v>0</v>
      </c>
      <c r="N45" s="76" t="n">
        <f aca="false">IF($C$4="Neattiecināmās izmaksas",IF('1a+c+n'!$Q45="N",'1a+c+n'!N45,0))</f>
        <v>0</v>
      </c>
      <c r="O45" s="76" t="n">
        <f aca="false">IF($C$4="Neattiecināmās izmaksas",IF('1a+c+n'!$Q45="N",'1a+c+n'!O45,0))</f>
        <v>0</v>
      </c>
      <c r="P45" s="77" t="n">
        <f aca="false">IF($C$4="Neattiecināmās izmaksas",IF('1a+c+n'!$Q45="N",'1a+c+n'!P45,0))</f>
        <v>0</v>
      </c>
    </row>
    <row r="46" customFormat="false" ht="11.25" hidden="false" customHeight="false" outlineLevel="0" collapsed="false">
      <c r="A46" s="13" t="n">
        <f aca="false">IF(P46=0,0,IF(COUNTBLANK(P46)=1,0,COUNTA($P$14:P46)))</f>
        <v>0</v>
      </c>
      <c r="B46" s="76" t="n">
        <f aca="false">IF($C$4="Neattiecināmās izmaksas",IF('1a+c+n'!$Q46="N",'1a+c+n'!B46,0))</f>
        <v>0</v>
      </c>
      <c r="C46" s="232" t="n">
        <f aca="false">IF($C$4="Neattiecināmās izmaksas",IF('1a+c+n'!$Q46="N",'1a+c+n'!C46,0))</f>
        <v>0</v>
      </c>
      <c r="D46" s="76" t="n">
        <f aca="false">IF($C$4="Neattiecināmās izmaksas",IF('1a+c+n'!$Q46="N",'1a+c+n'!D46,0))</f>
        <v>0</v>
      </c>
      <c r="E46" s="77"/>
      <c r="F46" s="75"/>
      <c r="G46" s="76"/>
      <c r="H46" s="76" t="n">
        <f aca="false">IF($C$4="Neattiecināmās izmaksas",IF('1a+c+n'!$Q46="N",'1a+c+n'!H46,0))</f>
        <v>0</v>
      </c>
      <c r="I46" s="76"/>
      <c r="J46" s="76"/>
      <c r="K46" s="77" t="n">
        <f aca="false">IF($C$4="Neattiecināmās izmaksas",IF('1a+c+n'!$Q46="N",'1a+c+n'!K46,0))</f>
        <v>0</v>
      </c>
      <c r="L46" s="238" t="n">
        <f aca="false">IF($C$4="Neattiecināmās izmaksas",IF('1a+c+n'!$Q46="N",'1a+c+n'!L46,0))</f>
        <v>0</v>
      </c>
      <c r="M46" s="76" t="n">
        <f aca="false">IF($C$4="Neattiecināmās izmaksas",IF('1a+c+n'!$Q46="N",'1a+c+n'!M46,0))</f>
        <v>0</v>
      </c>
      <c r="N46" s="76" t="n">
        <f aca="false">IF($C$4="Neattiecināmās izmaksas",IF('1a+c+n'!$Q46="N",'1a+c+n'!N46,0))</f>
        <v>0</v>
      </c>
      <c r="O46" s="76" t="n">
        <f aca="false">IF($C$4="Neattiecināmās izmaksas",IF('1a+c+n'!$Q46="N",'1a+c+n'!O46,0))</f>
        <v>0</v>
      </c>
      <c r="P46" s="77" t="n">
        <f aca="false">IF($C$4="Neattiecināmās izmaksas",IF('1a+c+n'!$Q46="N",'1a+c+n'!P46,0))</f>
        <v>0</v>
      </c>
    </row>
    <row r="47" customFormat="false" ht="11.25" hidden="false" customHeight="false" outlineLevel="0" collapsed="false">
      <c r="A47" s="13" t="n">
        <f aca="false">IF(P47=0,0,IF(COUNTBLANK(P47)=1,0,COUNTA($P$14:P47)))</f>
        <v>0</v>
      </c>
      <c r="B47" s="76" t="n">
        <f aca="false">IF($C$4="Neattiecināmās izmaksas",IF('1a+c+n'!$Q47="N",'1a+c+n'!B47,0))</f>
        <v>0</v>
      </c>
      <c r="C47" s="232" t="n">
        <f aca="false">IF($C$4="Neattiecināmās izmaksas",IF('1a+c+n'!$Q47="N",'1a+c+n'!C47,0))</f>
        <v>0</v>
      </c>
      <c r="D47" s="76" t="n">
        <f aca="false">IF($C$4="Neattiecināmās izmaksas",IF('1a+c+n'!$Q47="N",'1a+c+n'!D47,0))</f>
        <v>0</v>
      </c>
      <c r="E47" s="77"/>
      <c r="F47" s="75"/>
      <c r="G47" s="76"/>
      <c r="H47" s="76" t="n">
        <f aca="false">IF($C$4="Neattiecināmās izmaksas",IF('1a+c+n'!$Q47="N",'1a+c+n'!H47,0))</f>
        <v>0</v>
      </c>
      <c r="I47" s="76"/>
      <c r="J47" s="76"/>
      <c r="K47" s="77" t="n">
        <f aca="false">IF($C$4="Neattiecināmās izmaksas",IF('1a+c+n'!$Q47="N",'1a+c+n'!K47,0))</f>
        <v>0</v>
      </c>
      <c r="L47" s="238" t="n">
        <f aca="false">IF($C$4="Neattiecināmās izmaksas",IF('1a+c+n'!$Q47="N",'1a+c+n'!L47,0))</f>
        <v>0</v>
      </c>
      <c r="M47" s="76" t="n">
        <f aca="false">IF($C$4="Neattiecināmās izmaksas",IF('1a+c+n'!$Q47="N",'1a+c+n'!M47,0))</f>
        <v>0</v>
      </c>
      <c r="N47" s="76" t="n">
        <f aca="false">IF($C$4="Neattiecināmās izmaksas",IF('1a+c+n'!$Q47="N",'1a+c+n'!N47,0))</f>
        <v>0</v>
      </c>
      <c r="O47" s="76" t="n">
        <f aca="false">IF($C$4="Neattiecināmās izmaksas",IF('1a+c+n'!$Q47="N",'1a+c+n'!O47,0))</f>
        <v>0</v>
      </c>
      <c r="P47" s="77" t="n">
        <f aca="false">IF($C$4="Neattiecināmās izmaksas",IF('1a+c+n'!$Q47="N",'1a+c+n'!P47,0))</f>
        <v>0</v>
      </c>
    </row>
    <row r="48" customFormat="false" ht="11.25" hidden="false" customHeight="false" outlineLevel="0" collapsed="false">
      <c r="A48" s="13" t="n">
        <f aca="false">IF(P48=0,0,IF(COUNTBLANK(P48)=1,0,COUNTA($P$14:P48)))</f>
        <v>0</v>
      </c>
      <c r="B48" s="76" t="n">
        <f aca="false">IF($C$4="Neattiecināmās izmaksas",IF('1a+c+n'!$Q48="N",'1a+c+n'!B48,0))</f>
        <v>0</v>
      </c>
      <c r="C48" s="232" t="n">
        <f aca="false">IF($C$4="Neattiecināmās izmaksas",IF('1a+c+n'!$Q48="N",'1a+c+n'!C48,0))</f>
        <v>0</v>
      </c>
      <c r="D48" s="76" t="n">
        <f aca="false">IF($C$4="Neattiecināmās izmaksas",IF('1a+c+n'!$Q48="N",'1a+c+n'!D48,0))</f>
        <v>0</v>
      </c>
      <c r="E48" s="77"/>
      <c r="F48" s="75"/>
      <c r="G48" s="76"/>
      <c r="H48" s="76" t="n">
        <f aca="false">IF($C$4="Neattiecināmās izmaksas",IF('1a+c+n'!$Q48="N",'1a+c+n'!H48,0))</f>
        <v>0</v>
      </c>
      <c r="I48" s="76"/>
      <c r="J48" s="76"/>
      <c r="K48" s="77" t="n">
        <f aca="false">IF($C$4="Neattiecināmās izmaksas",IF('1a+c+n'!$Q48="N",'1a+c+n'!K48,0))</f>
        <v>0</v>
      </c>
      <c r="L48" s="238" t="n">
        <f aca="false">IF($C$4="Neattiecināmās izmaksas",IF('1a+c+n'!$Q48="N",'1a+c+n'!L48,0))</f>
        <v>0</v>
      </c>
      <c r="M48" s="76" t="n">
        <f aca="false">IF($C$4="Neattiecināmās izmaksas",IF('1a+c+n'!$Q48="N",'1a+c+n'!M48,0))</f>
        <v>0</v>
      </c>
      <c r="N48" s="76" t="n">
        <f aca="false">IF($C$4="Neattiecināmās izmaksas",IF('1a+c+n'!$Q48="N",'1a+c+n'!N48,0))</f>
        <v>0</v>
      </c>
      <c r="O48" s="76" t="n">
        <f aca="false">IF($C$4="Neattiecināmās izmaksas",IF('1a+c+n'!$Q48="N",'1a+c+n'!O48,0))</f>
        <v>0</v>
      </c>
      <c r="P48" s="77" t="n">
        <f aca="false">IF($C$4="Neattiecināmās izmaksas",IF('1a+c+n'!$Q48="N",'1a+c+n'!P48,0))</f>
        <v>0</v>
      </c>
    </row>
    <row r="49" customFormat="false" ht="11.25" hidden="false" customHeight="false" outlineLevel="0" collapsed="false">
      <c r="A49" s="13" t="n">
        <f aca="false">IF(P49=0,0,IF(COUNTBLANK(P49)=1,0,COUNTA($P$14:P49)))</f>
        <v>0</v>
      </c>
      <c r="B49" s="76" t="n">
        <f aca="false">IF($C$4="Neattiecināmās izmaksas",IF('1a+c+n'!$Q49="N",'1a+c+n'!B49,0))</f>
        <v>0</v>
      </c>
      <c r="C49" s="232" t="n">
        <f aca="false">IF($C$4="Neattiecināmās izmaksas",IF('1a+c+n'!$Q49="N",'1a+c+n'!C49,0))</f>
        <v>0</v>
      </c>
      <c r="D49" s="76" t="n">
        <f aca="false">IF($C$4="Neattiecināmās izmaksas",IF('1a+c+n'!$Q49="N",'1a+c+n'!D49,0))</f>
        <v>0</v>
      </c>
      <c r="E49" s="77"/>
      <c r="F49" s="75"/>
      <c r="G49" s="76"/>
      <c r="H49" s="76" t="n">
        <f aca="false">IF($C$4="Neattiecināmās izmaksas",IF('1a+c+n'!$Q49="N",'1a+c+n'!H49,0))</f>
        <v>0</v>
      </c>
      <c r="I49" s="76"/>
      <c r="J49" s="76"/>
      <c r="K49" s="77" t="n">
        <f aca="false">IF($C$4="Neattiecināmās izmaksas",IF('1a+c+n'!$Q49="N",'1a+c+n'!K49,0))</f>
        <v>0</v>
      </c>
      <c r="L49" s="238" t="n">
        <f aca="false">IF($C$4="Neattiecināmās izmaksas",IF('1a+c+n'!$Q49="N",'1a+c+n'!L49,0))</f>
        <v>0</v>
      </c>
      <c r="M49" s="76" t="n">
        <f aca="false">IF($C$4="Neattiecināmās izmaksas",IF('1a+c+n'!$Q49="N",'1a+c+n'!M49,0))</f>
        <v>0</v>
      </c>
      <c r="N49" s="76" t="n">
        <f aca="false">IF($C$4="Neattiecināmās izmaksas",IF('1a+c+n'!$Q49="N",'1a+c+n'!N49,0))</f>
        <v>0</v>
      </c>
      <c r="O49" s="76" t="n">
        <f aca="false">IF($C$4="Neattiecināmās izmaksas",IF('1a+c+n'!$Q49="N",'1a+c+n'!O49,0))</f>
        <v>0</v>
      </c>
      <c r="P49" s="77" t="n">
        <f aca="false">IF($C$4="Neattiecināmās izmaksas",IF('1a+c+n'!$Q49="N",'1a+c+n'!P49,0))</f>
        <v>0</v>
      </c>
    </row>
    <row r="50" customFormat="false" ht="11.25" hidden="false" customHeight="false" outlineLevel="0" collapsed="false">
      <c r="A50" s="13" t="n">
        <f aca="false">IF(P50=0,0,IF(COUNTBLANK(P50)=1,0,COUNTA($P$14:P50)))</f>
        <v>0</v>
      </c>
      <c r="B50" s="76" t="n">
        <f aca="false">IF($C$4="Neattiecināmās izmaksas",IF('1a+c+n'!$Q50="N",'1a+c+n'!B50,0))</f>
        <v>0</v>
      </c>
      <c r="C50" s="232" t="n">
        <f aca="false">IF($C$4="Neattiecināmās izmaksas",IF('1a+c+n'!$Q50="N",'1a+c+n'!C50,0))</f>
        <v>0</v>
      </c>
      <c r="D50" s="76" t="n">
        <f aca="false">IF($C$4="Neattiecināmās izmaksas",IF('1a+c+n'!$Q50="N",'1a+c+n'!D50,0))</f>
        <v>0</v>
      </c>
      <c r="E50" s="77"/>
      <c r="F50" s="75"/>
      <c r="G50" s="76"/>
      <c r="H50" s="76" t="n">
        <f aca="false">IF($C$4="Neattiecināmās izmaksas",IF('1a+c+n'!$Q50="N",'1a+c+n'!H50,0))</f>
        <v>0</v>
      </c>
      <c r="I50" s="76"/>
      <c r="J50" s="76"/>
      <c r="K50" s="77" t="n">
        <f aca="false">IF($C$4="Neattiecināmās izmaksas",IF('1a+c+n'!$Q50="N",'1a+c+n'!K50,0))</f>
        <v>0</v>
      </c>
      <c r="L50" s="238" t="n">
        <f aca="false">IF($C$4="Neattiecināmās izmaksas",IF('1a+c+n'!$Q50="N",'1a+c+n'!L50,0))</f>
        <v>0</v>
      </c>
      <c r="M50" s="76" t="n">
        <f aca="false">IF($C$4="Neattiecināmās izmaksas",IF('1a+c+n'!$Q50="N",'1a+c+n'!M50,0))</f>
        <v>0</v>
      </c>
      <c r="N50" s="76" t="n">
        <f aca="false">IF($C$4="Neattiecināmās izmaksas",IF('1a+c+n'!$Q50="N",'1a+c+n'!N50,0))</f>
        <v>0</v>
      </c>
      <c r="O50" s="76" t="n">
        <f aca="false">IF($C$4="Neattiecināmās izmaksas",IF('1a+c+n'!$Q50="N",'1a+c+n'!O50,0))</f>
        <v>0</v>
      </c>
      <c r="P50" s="77" t="n">
        <f aca="false">IF($C$4="Neattiecināmās izmaksas",IF('1a+c+n'!$Q50="N",'1a+c+n'!P50,0))</f>
        <v>0</v>
      </c>
    </row>
    <row r="51" customFormat="false" ht="11.25" hidden="false" customHeight="false" outlineLevel="0" collapsed="false">
      <c r="A51" s="13" t="n">
        <f aca="false">IF(P51=0,0,IF(COUNTBLANK(P51)=1,0,COUNTA($P$14:P51)))</f>
        <v>0</v>
      </c>
      <c r="B51" s="76" t="n">
        <f aca="false">IF($C$4="Neattiecināmās izmaksas",IF('1a+c+n'!$Q51="N",'1a+c+n'!B51,0))</f>
        <v>0</v>
      </c>
      <c r="C51" s="232" t="n">
        <f aca="false">IF($C$4="Neattiecināmās izmaksas",IF('1a+c+n'!$Q51="N",'1a+c+n'!C51,0))</f>
        <v>0</v>
      </c>
      <c r="D51" s="76" t="n">
        <f aca="false">IF($C$4="Neattiecināmās izmaksas",IF('1a+c+n'!$Q51="N",'1a+c+n'!D51,0))</f>
        <v>0</v>
      </c>
      <c r="E51" s="77"/>
      <c r="F51" s="75"/>
      <c r="G51" s="76"/>
      <c r="H51" s="76" t="n">
        <f aca="false">IF($C$4="Neattiecināmās izmaksas",IF('1a+c+n'!$Q51="N",'1a+c+n'!H51,0))</f>
        <v>0</v>
      </c>
      <c r="I51" s="76"/>
      <c r="J51" s="76"/>
      <c r="K51" s="77" t="n">
        <f aca="false">IF($C$4="Neattiecināmās izmaksas",IF('1a+c+n'!$Q51="N",'1a+c+n'!K51,0))</f>
        <v>0</v>
      </c>
      <c r="L51" s="238" t="n">
        <f aca="false">IF($C$4="Neattiecināmās izmaksas",IF('1a+c+n'!$Q51="N",'1a+c+n'!L51,0))</f>
        <v>0</v>
      </c>
      <c r="M51" s="76" t="n">
        <f aca="false">IF($C$4="Neattiecināmās izmaksas",IF('1a+c+n'!$Q51="N",'1a+c+n'!M51,0))</f>
        <v>0</v>
      </c>
      <c r="N51" s="76" t="n">
        <f aca="false">IF($C$4="Neattiecināmās izmaksas",IF('1a+c+n'!$Q51="N",'1a+c+n'!N51,0))</f>
        <v>0</v>
      </c>
      <c r="O51" s="76" t="n">
        <f aca="false">IF($C$4="Neattiecināmās izmaksas",IF('1a+c+n'!$Q51="N",'1a+c+n'!O51,0))</f>
        <v>0</v>
      </c>
      <c r="P51" s="77" t="n">
        <f aca="false">IF($C$4="Neattiecināmās izmaksas",IF('1a+c+n'!$Q51="N",'1a+c+n'!P51,0))</f>
        <v>0</v>
      </c>
    </row>
    <row r="52" customFormat="false" ht="11.25" hidden="false" customHeight="false" outlineLevel="0" collapsed="false">
      <c r="A52" s="13" t="n">
        <f aca="false">IF(P52=0,0,IF(COUNTBLANK(P52)=1,0,COUNTA($P$14:P52)))</f>
        <v>0</v>
      </c>
      <c r="B52" s="76" t="n">
        <f aca="false">IF($C$4="Neattiecināmās izmaksas",IF('1a+c+n'!$Q52="N",'1a+c+n'!B52,0))</f>
        <v>0</v>
      </c>
      <c r="C52" s="232" t="n">
        <f aca="false">IF($C$4="Neattiecināmās izmaksas",IF('1a+c+n'!$Q52="N",'1a+c+n'!C52,0))</f>
        <v>0</v>
      </c>
      <c r="D52" s="76" t="n">
        <f aca="false">IF($C$4="Neattiecināmās izmaksas",IF('1a+c+n'!$Q52="N",'1a+c+n'!D52,0))</f>
        <v>0</v>
      </c>
      <c r="E52" s="77"/>
      <c r="F52" s="75"/>
      <c r="G52" s="76"/>
      <c r="H52" s="76" t="n">
        <f aca="false">IF($C$4="Neattiecināmās izmaksas",IF('1a+c+n'!$Q52="N",'1a+c+n'!H52,0))</f>
        <v>0</v>
      </c>
      <c r="I52" s="76"/>
      <c r="J52" s="76"/>
      <c r="K52" s="77" t="n">
        <f aca="false">IF($C$4="Neattiecināmās izmaksas",IF('1a+c+n'!$Q52="N",'1a+c+n'!K52,0))</f>
        <v>0</v>
      </c>
      <c r="L52" s="238" t="n">
        <f aca="false">IF($C$4="Neattiecināmās izmaksas",IF('1a+c+n'!$Q52="N",'1a+c+n'!L52,0))</f>
        <v>0</v>
      </c>
      <c r="M52" s="76" t="n">
        <f aca="false">IF($C$4="Neattiecināmās izmaksas",IF('1a+c+n'!$Q52="N",'1a+c+n'!M52,0))</f>
        <v>0</v>
      </c>
      <c r="N52" s="76" t="n">
        <f aca="false">IF($C$4="Neattiecināmās izmaksas",IF('1a+c+n'!$Q52="N",'1a+c+n'!N52,0))</f>
        <v>0</v>
      </c>
      <c r="O52" s="76" t="n">
        <f aca="false">IF($C$4="Neattiecināmās izmaksas",IF('1a+c+n'!$Q52="N",'1a+c+n'!O52,0))</f>
        <v>0</v>
      </c>
      <c r="P52" s="77" t="n">
        <f aca="false">IF($C$4="Neattiecināmās izmaksas",IF('1a+c+n'!$Q52="N",'1a+c+n'!P52,0))</f>
        <v>0</v>
      </c>
    </row>
    <row r="53" customFormat="false" ht="11.25" hidden="false" customHeight="false" outlineLevel="0" collapsed="false">
      <c r="A53" s="13" t="n">
        <f aca="false">IF(P53=0,0,IF(COUNTBLANK(P53)=1,0,COUNTA($P$14:P53)))</f>
        <v>0</v>
      </c>
      <c r="B53" s="76" t="n">
        <f aca="false">IF($C$4="Neattiecināmās izmaksas",IF('1a+c+n'!$Q53="N",'1a+c+n'!B53,0))</f>
        <v>0</v>
      </c>
      <c r="C53" s="232" t="n">
        <f aca="false">IF($C$4="Neattiecināmās izmaksas",IF('1a+c+n'!$Q53="N",'1a+c+n'!C53,0))</f>
        <v>0</v>
      </c>
      <c r="D53" s="76" t="n">
        <f aca="false">IF($C$4="Neattiecināmās izmaksas",IF('1a+c+n'!$Q53="N",'1a+c+n'!D53,0))</f>
        <v>0</v>
      </c>
      <c r="E53" s="77"/>
      <c r="F53" s="75"/>
      <c r="G53" s="76"/>
      <c r="H53" s="76" t="n">
        <f aca="false">IF($C$4="Neattiecināmās izmaksas",IF('1a+c+n'!$Q53="N",'1a+c+n'!H53,0))</f>
        <v>0</v>
      </c>
      <c r="I53" s="76"/>
      <c r="J53" s="76"/>
      <c r="K53" s="77" t="n">
        <f aca="false">IF($C$4="Neattiecināmās izmaksas",IF('1a+c+n'!$Q53="N",'1a+c+n'!K53,0))</f>
        <v>0</v>
      </c>
      <c r="L53" s="238" t="n">
        <f aca="false">IF($C$4="Neattiecināmās izmaksas",IF('1a+c+n'!$Q53="N",'1a+c+n'!L53,0))</f>
        <v>0</v>
      </c>
      <c r="M53" s="76" t="n">
        <f aca="false">IF($C$4="Neattiecināmās izmaksas",IF('1a+c+n'!$Q53="N",'1a+c+n'!M53,0))</f>
        <v>0</v>
      </c>
      <c r="N53" s="76" t="n">
        <f aca="false">IF($C$4="Neattiecināmās izmaksas",IF('1a+c+n'!$Q53="N",'1a+c+n'!N53,0))</f>
        <v>0</v>
      </c>
      <c r="O53" s="76" t="n">
        <f aca="false">IF($C$4="Neattiecināmās izmaksas",IF('1a+c+n'!$Q53="N",'1a+c+n'!O53,0))</f>
        <v>0</v>
      </c>
      <c r="P53" s="77" t="n">
        <f aca="false">IF($C$4="Neattiecināmās izmaksas",IF('1a+c+n'!$Q53="N",'1a+c+n'!P53,0))</f>
        <v>0</v>
      </c>
    </row>
    <row r="54" customFormat="false" ht="11.25" hidden="false" customHeight="false" outlineLevel="0" collapsed="false">
      <c r="A54" s="13" t="n">
        <f aca="false">IF(P54=0,0,IF(COUNTBLANK(P54)=1,0,COUNTA($P$14:P54)))</f>
        <v>0</v>
      </c>
      <c r="B54" s="76" t="n">
        <f aca="false">IF($C$4="Neattiecināmās izmaksas",IF('1a+c+n'!$Q54="N",'1a+c+n'!B54,0))</f>
        <v>0</v>
      </c>
      <c r="C54" s="232" t="n">
        <f aca="false">IF($C$4="Neattiecināmās izmaksas",IF('1a+c+n'!$Q54="N",'1a+c+n'!C54,0))</f>
        <v>0</v>
      </c>
      <c r="D54" s="76" t="n">
        <f aca="false">IF($C$4="Neattiecināmās izmaksas",IF('1a+c+n'!$Q54="N",'1a+c+n'!D54,0))</f>
        <v>0</v>
      </c>
      <c r="E54" s="77"/>
      <c r="F54" s="75"/>
      <c r="G54" s="76"/>
      <c r="H54" s="76" t="n">
        <f aca="false">IF($C$4="Neattiecināmās izmaksas",IF('1a+c+n'!$Q54="N",'1a+c+n'!H54,0))</f>
        <v>0</v>
      </c>
      <c r="I54" s="76"/>
      <c r="J54" s="76"/>
      <c r="K54" s="77" t="n">
        <f aca="false">IF($C$4="Neattiecināmās izmaksas",IF('1a+c+n'!$Q54="N",'1a+c+n'!K54,0))</f>
        <v>0</v>
      </c>
      <c r="L54" s="238" t="n">
        <f aca="false">IF($C$4="Neattiecināmās izmaksas",IF('1a+c+n'!$Q54="N",'1a+c+n'!L54,0))</f>
        <v>0</v>
      </c>
      <c r="M54" s="76" t="n">
        <f aca="false">IF($C$4="Neattiecināmās izmaksas",IF('1a+c+n'!$Q54="N",'1a+c+n'!M54,0))</f>
        <v>0</v>
      </c>
      <c r="N54" s="76" t="n">
        <f aca="false">IF($C$4="Neattiecināmās izmaksas",IF('1a+c+n'!$Q54="N",'1a+c+n'!N54,0))</f>
        <v>0</v>
      </c>
      <c r="O54" s="76" t="n">
        <f aca="false">IF($C$4="Neattiecināmās izmaksas",IF('1a+c+n'!$Q54="N",'1a+c+n'!O54,0))</f>
        <v>0</v>
      </c>
      <c r="P54" s="77" t="n">
        <f aca="false">IF($C$4="Neattiecināmās izmaksas",IF('1a+c+n'!$Q54="N",'1a+c+n'!P54,0))</f>
        <v>0</v>
      </c>
    </row>
    <row r="55" customFormat="false" ht="11.25" hidden="false" customHeight="false" outlineLevel="0" collapsed="false">
      <c r="A55" s="13" t="n">
        <f aca="false">IF(P55=0,0,IF(COUNTBLANK(P55)=1,0,COUNTA($P$14:P55)))</f>
        <v>0</v>
      </c>
      <c r="B55" s="76" t="n">
        <f aca="false">IF($C$4="Neattiecināmās izmaksas",IF('1a+c+n'!$Q55="N",'1a+c+n'!B55,0))</f>
        <v>0</v>
      </c>
      <c r="C55" s="232" t="n">
        <f aca="false">IF($C$4="Neattiecināmās izmaksas",IF('1a+c+n'!$Q55="N",'1a+c+n'!C55,0))</f>
        <v>0</v>
      </c>
      <c r="D55" s="76" t="n">
        <f aca="false">IF($C$4="Neattiecināmās izmaksas",IF('1a+c+n'!$Q55="N",'1a+c+n'!D55,0))</f>
        <v>0</v>
      </c>
      <c r="E55" s="77"/>
      <c r="F55" s="75"/>
      <c r="G55" s="76"/>
      <c r="H55" s="76" t="n">
        <f aca="false">IF($C$4="Neattiecināmās izmaksas",IF('1a+c+n'!$Q55="N",'1a+c+n'!H55,0))</f>
        <v>0</v>
      </c>
      <c r="I55" s="76"/>
      <c r="J55" s="76"/>
      <c r="K55" s="77" t="n">
        <f aca="false">IF($C$4="Neattiecināmās izmaksas",IF('1a+c+n'!$Q55="N",'1a+c+n'!K55,0))</f>
        <v>0</v>
      </c>
      <c r="L55" s="238" t="n">
        <f aca="false">IF($C$4="Neattiecināmās izmaksas",IF('1a+c+n'!$Q55="N",'1a+c+n'!L55,0))</f>
        <v>0</v>
      </c>
      <c r="M55" s="76" t="n">
        <f aca="false">IF($C$4="Neattiecināmās izmaksas",IF('1a+c+n'!$Q55="N",'1a+c+n'!M55,0))</f>
        <v>0</v>
      </c>
      <c r="N55" s="76" t="n">
        <f aca="false">IF($C$4="Neattiecināmās izmaksas",IF('1a+c+n'!$Q55="N",'1a+c+n'!N55,0))</f>
        <v>0</v>
      </c>
      <c r="O55" s="76" t="n">
        <f aca="false">IF($C$4="Neattiecināmās izmaksas",IF('1a+c+n'!$Q55="N",'1a+c+n'!O55,0))</f>
        <v>0</v>
      </c>
      <c r="P55" s="77" t="n">
        <f aca="false">IF($C$4="Neattiecināmās izmaksas",IF('1a+c+n'!$Q55="N",'1a+c+n'!P55,0))</f>
        <v>0</v>
      </c>
    </row>
    <row r="56" customFormat="false" ht="11.25" hidden="false" customHeight="false" outlineLevel="0" collapsed="false">
      <c r="A56" s="13" t="n">
        <f aca="false">IF(P56=0,0,IF(COUNTBLANK(P56)=1,0,COUNTA($P$14:P56)))</f>
        <v>0</v>
      </c>
      <c r="B56" s="76" t="n">
        <f aca="false">IF($C$4="Neattiecināmās izmaksas",IF('1a+c+n'!$Q56="N",'1a+c+n'!B56,0))</f>
        <v>0</v>
      </c>
      <c r="C56" s="232" t="n">
        <f aca="false">IF($C$4="Neattiecināmās izmaksas",IF('1a+c+n'!$Q56="N",'1a+c+n'!C56,0))</f>
        <v>0</v>
      </c>
      <c r="D56" s="76" t="n">
        <f aca="false">IF($C$4="Neattiecināmās izmaksas",IF('1a+c+n'!$Q56="N",'1a+c+n'!D56,0))</f>
        <v>0</v>
      </c>
      <c r="E56" s="77"/>
      <c r="F56" s="75"/>
      <c r="G56" s="76"/>
      <c r="H56" s="76" t="n">
        <f aca="false">IF($C$4="Neattiecināmās izmaksas",IF('1a+c+n'!$Q56="N",'1a+c+n'!H56,0))</f>
        <v>0</v>
      </c>
      <c r="I56" s="76"/>
      <c r="J56" s="76"/>
      <c r="K56" s="77" t="n">
        <f aca="false">IF($C$4="Neattiecināmās izmaksas",IF('1a+c+n'!$Q56="N",'1a+c+n'!K56,0))</f>
        <v>0</v>
      </c>
      <c r="L56" s="238" t="n">
        <f aca="false">IF($C$4="Neattiecināmās izmaksas",IF('1a+c+n'!$Q56="N",'1a+c+n'!L56,0))</f>
        <v>0</v>
      </c>
      <c r="M56" s="76" t="n">
        <f aca="false">IF($C$4="Neattiecināmās izmaksas",IF('1a+c+n'!$Q56="N",'1a+c+n'!M56,0))</f>
        <v>0</v>
      </c>
      <c r="N56" s="76" t="n">
        <f aca="false">IF($C$4="Neattiecināmās izmaksas",IF('1a+c+n'!$Q56="N",'1a+c+n'!N56,0))</f>
        <v>0</v>
      </c>
      <c r="O56" s="76" t="n">
        <f aca="false">IF($C$4="Neattiecināmās izmaksas",IF('1a+c+n'!$Q56="N",'1a+c+n'!O56,0))</f>
        <v>0</v>
      </c>
      <c r="P56" s="77" t="n">
        <f aca="false">IF($C$4="Neattiecināmās izmaksas",IF('1a+c+n'!$Q56="N",'1a+c+n'!P56,0))</f>
        <v>0</v>
      </c>
    </row>
    <row r="57" customFormat="false" ht="11.25" hidden="false" customHeight="false" outlineLevel="0" collapsed="false">
      <c r="A57" s="13" t="n">
        <f aca="false">IF(P57=0,0,IF(COUNTBLANK(P57)=1,0,COUNTA($P$14:P57)))</f>
        <v>0</v>
      </c>
      <c r="B57" s="76" t="n">
        <f aca="false">IF($C$4="Neattiecināmās izmaksas",IF('1a+c+n'!$Q57="N",'1a+c+n'!B57,0))</f>
        <v>0</v>
      </c>
      <c r="C57" s="232" t="n">
        <f aca="false">IF($C$4="Neattiecināmās izmaksas",IF('1a+c+n'!$Q57="N",'1a+c+n'!C57,0))</f>
        <v>0</v>
      </c>
      <c r="D57" s="76" t="n">
        <f aca="false">IF($C$4="Neattiecināmās izmaksas",IF('1a+c+n'!$Q57="N",'1a+c+n'!D57,0))</f>
        <v>0</v>
      </c>
      <c r="E57" s="77"/>
      <c r="F57" s="75"/>
      <c r="G57" s="76"/>
      <c r="H57" s="76" t="n">
        <f aca="false">IF($C$4="Neattiecināmās izmaksas",IF('1a+c+n'!$Q57="N",'1a+c+n'!H57,0))</f>
        <v>0</v>
      </c>
      <c r="I57" s="76"/>
      <c r="J57" s="76"/>
      <c r="K57" s="77" t="n">
        <f aca="false">IF($C$4="Neattiecināmās izmaksas",IF('1a+c+n'!$Q57="N",'1a+c+n'!K57,0))</f>
        <v>0</v>
      </c>
      <c r="L57" s="238" t="n">
        <f aca="false">IF($C$4="Neattiecināmās izmaksas",IF('1a+c+n'!$Q57="N",'1a+c+n'!L57,0))</f>
        <v>0</v>
      </c>
      <c r="M57" s="76" t="n">
        <f aca="false">IF($C$4="Neattiecināmās izmaksas",IF('1a+c+n'!$Q57="N",'1a+c+n'!M57,0))</f>
        <v>0</v>
      </c>
      <c r="N57" s="76" t="n">
        <f aca="false">IF($C$4="Neattiecināmās izmaksas",IF('1a+c+n'!$Q57="N",'1a+c+n'!N57,0))</f>
        <v>0</v>
      </c>
      <c r="O57" s="76" t="n">
        <f aca="false">IF($C$4="Neattiecināmās izmaksas",IF('1a+c+n'!$Q57="N",'1a+c+n'!O57,0))</f>
        <v>0</v>
      </c>
      <c r="P57" s="77" t="n">
        <f aca="false">IF($C$4="Neattiecināmās izmaksas",IF('1a+c+n'!$Q57="N",'1a+c+n'!P57,0))</f>
        <v>0</v>
      </c>
    </row>
    <row r="58" customFormat="false" ht="11.25" hidden="false" customHeight="false" outlineLevel="0" collapsed="false">
      <c r="A58" s="13" t="n">
        <f aca="false">IF(P58=0,0,IF(COUNTBLANK(P58)=1,0,COUNTA($P$14:P58)))</f>
        <v>0</v>
      </c>
      <c r="B58" s="76" t="n">
        <f aca="false">IF($C$4="Neattiecināmās izmaksas",IF('1a+c+n'!$Q58="N",'1a+c+n'!B58,0))</f>
        <v>0</v>
      </c>
      <c r="C58" s="232" t="n">
        <f aca="false">IF($C$4="Neattiecināmās izmaksas",IF('1a+c+n'!$Q58="N",'1a+c+n'!C58,0))</f>
        <v>0</v>
      </c>
      <c r="D58" s="76" t="n">
        <f aca="false">IF($C$4="Neattiecināmās izmaksas",IF('1a+c+n'!$Q58="N",'1a+c+n'!D58,0))</f>
        <v>0</v>
      </c>
      <c r="E58" s="77"/>
      <c r="F58" s="75"/>
      <c r="G58" s="76"/>
      <c r="H58" s="76" t="n">
        <f aca="false">IF($C$4="Neattiecināmās izmaksas",IF('1a+c+n'!$Q58="N",'1a+c+n'!H58,0))</f>
        <v>0</v>
      </c>
      <c r="I58" s="76"/>
      <c r="J58" s="76"/>
      <c r="K58" s="77" t="n">
        <f aca="false">IF($C$4="Neattiecināmās izmaksas",IF('1a+c+n'!$Q58="N",'1a+c+n'!K58,0))</f>
        <v>0</v>
      </c>
      <c r="L58" s="238" t="n">
        <f aca="false">IF($C$4="Neattiecināmās izmaksas",IF('1a+c+n'!$Q58="N",'1a+c+n'!L58,0))</f>
        <v>0</v>
      </c>
      <c r="M58" s="76" t="n">
        <f aca="false">IF($C$4="Neattiecināmās izmaksas",IF('1a+c+n'!$Q58="N",'1a+c+n'!M58,0))</f>
        <v>0</v>
      </c>
      <c r="N58" s="76" t="n">
        <f aca="false">IF($C$4="Neattiecināmās izmaksas",IF('1a+c+n'!$Q58="N",'1a+c+n'!N58,0))</f>
        <v>0</v>
      </c>
      <c r="O58" s="76" t="n">
        <f aca="false">IF($C$4="Neattiecināmās izmaksas",IF('1a+c+n'!$Q58="N",'1a+c+n'!O58,0))</f>
        <v>0</v>
      </c>
      <c r="P58" s="77" t="n">
        <f aca="false">IF($C$4="Neattiecināmās izmaksas",IF('1a+c+n'!$Q58="N",'1a+c+n'!P58,0))</f>
        <v>0</v>
      </c>
    </row>
    <row r="59" customFormat="false" ht="11.25" hidden="false" customHeight="false" outlineLevel="0" collapsed="false">
      <c r="A59" s="13" t="n">
        <f aca="false">IF(P59=0,0,IF(COUNTBLANK(P59)=1,0,COUNTA($P$14:P59)))</f>
        <v>0</v>
      </c>
      <c r="B59" s="76" t="n">
        <f aca="false">IF($C$4="Neattiecināmās izmaksas",IF('1a+c+n'!$Q59="N",'1a+c+n'!B59,0))</f>
        <v>0</v>
      </c>
      <c r="C59" s="232" t="n">
        <f aca="false">IF($C$4="Neattiecināmās izmaksas",IF('1a+c+n'!$Q59="N",'1a+c+n'!C59,0))</f>
        <v>0</v>
      </c>
      <c r="D59" s="76" t="n">
        <f aca="false">IF($C$4="Neattiecināmās izmaksas",IF('1a+c+n'!$Q59="N",'1a+c+n'!D59,0))</f>
        <v>0</v>
      </c>
      <c r="E59" s="77"/>
      <c r="F59" s="75"/>
      <c r="G59" s="76"/>
      <c r="H59" s="76" t="n">
        <f aca="false">IF($C$4="Neattiecināmās izmaksas",IF('1a+c+n'!$Q59="N",'1a+c+n'!H59,0))</f>
        <v>0</v>
      </c>
      <c r="I59" s="76"/>
      <c r="J59" s="76"/>
      <c r="K59" s="77" t="n">
        <f aca="false">IF($C$4="Neattiecināmās izmaksas",IF('1a+c+n'!$Q59="N",'1a+c+n'!K59,0))</f>
        <v>0</v>
      </c>
      <c r="L59" s="238" t="n">
        <f aca="false">IF($C$4="Neattiecināmās izmaksas",IF('1a+c+n'!$Q59="N",'1a+c+n'!L59,0))</f>
        <v>0</v>
      </c>
      <c r="M59" s="76" t="n">
        <f aca="false">IF($C$4="Neattiecināmās izmaksas",IF('1a+c+n'!$Q59="N",'1a+c+n'!M59,0))</f>
        <v>0</v>
      </c>
      <c r="N59" s="76" t="n">
        <f aca="false">IF($C$4="Neattiecināmās izmaksas",IF('1a+c+n'!$Q59="N",'1a+c+n'!N59,0))</f>
        <v>0</v>
      </c>
      <c r="O59" s="76" t="n">
        <f aca="false">IF($C$4="Neattiecināmās izmaksas",IF('1a+c+n'!$Q59="N",'1a+c+n'!O59,0))</f>
        <v>0</v>
      </c>
      <c r="P59" s="77" t="n">
        <f aca="false">IF($C$4="Neattiecināmās izmaksas",IF('1a+c+n'!$Q59="N",'1a+c+n'!P59,0))</f>
        <v>0</v>
      </c>
    </row>
    <row r="60" customFormat="false" ht="11.25" hidden="false" customHeight="false" outlineLevel="0" collapsed="false">
      <c r="A60" s="13" t="n">
        <f aca="false">IF(P60=0,0,IF(COUNTBLANK(P60)=1,0,COUNTA($P$14:P60)))</f>
        <v>0</v>
      </c>
      <c r="B60" s="76" t="n">
        <f aca="false">IF($C$4="Neattiecināmās izmaksas",IF('1a+c+n'!$Q60="N",'1a+c+n'!B60,0))</f>
        <v>0</v>
      </c>
      <c r="C60" s="232" t="n">
        <f aca="false">IF($C$4="Neattiecināmās izmaksas",IF('1a+c+n'!$Q60="N",'1a+c+n'!C60,0))</f>
        <v>0</v>
      </c>
      <c r="D60" s="76" t="n">
        <f aca="false">IF($C$4="Neattiecināmās izmaksas",IF('1a+c+n'!$Q60="N",'1a+c+n'!D60,0))</f>
        <v>0</v>
      </c>
      <c r="E60" s="77"/>
      <c r="F60" s="75"/>
      <c r="G60" s="76"/>
      <c r="H60" s="76" t="n">
        <f aca="false">IF($C$4="Neattiecināmās izmaksas",IF('1a+c+n'!$Q60="N",'1a+c+n'!H60,0))</f>
        <v>0</v>
      </c>
      <c r="I60" s="76"/>
      <c r="J60" s="76"/>
      <c r="K60" s="77" t="n">
        <f aca="false">IF($C$4="Neattiecināmās izmaksas",IF('1a+c+n'!$Q60="N",'1a+c+n'!K60,0))</f>
        <v>0</v>
      </c>
      <c r="L60" s="238" t="n">
        <f aca="false">IF($C$4="Neattiecināmās izmaksas",IF('1a+c+n'!$Q60="N",'1a+c+n'!L60,0))</f>
        <v>0</v>
      </c>
      <c r="M60" s="76" t="n">
        <f aca="false">IF($C$4="Neattiecināmās izmaksas",IF('1a+c+n'!$Q60="N",'1a+c+n'!M60,0))</f>
        <v>0</v>
      </c>
      <c r="N60" s="76" t="n">
        <f aca="false">IF($C$4="Neattiecināmās izmaksas",IF('1a+c+n'!$Q60="N",'1a+c+n'!N60,0))</f>
        <v>0</v>
      </c>
      <c r="O60" s="76" t="n">
        <f aca="false">IF($C$4="Neattiecināmās izmaksas",IF('1a+c+n'!$Q60="N",'1a+c+n'!O60,0))</f>
        <v>0</v>
      </c>
      <c r="P60" s="77" t="n">
        <f aca="false">IF($C$4="Neattiecināmās izmaksas",IF('1a+c+n'!$Q60="N",'1a+c+n'!P60,0))</f>
        <v>0</v>
      </c>
    </row>
    <row r="61" customFormat="false" ht="11.25" hidden="false" customHeight="false" outlineLevel="0" collapsed="false">
      <c r="A61" s="13" t="n">
        <f aca="false">IF(P61=0,0,IF(COUNTBLANK(P61)=1,0,COUNTA($P$14:P61)))</f>
        <v>0</v>
      </c>
      <c r="B61" s="76" t="n">
        <f aca="false">IF($C$4="Neattiecināmās izmaksas",IF('1a+c+n'!$Q61="N",'1a+c+n'!B61,0))</f>
        <v>0</v>
      </c>
      <c r="C61" s="232" t="n">
        <f aca="false">IF($C$4="Neattiecināmās izmaksas",IF('1a+c+n'!$Q61="N",'1a+c+n'!C61,0))</f>
        <v>0</v>
      </c>
      <c r="D61" s="76" t="n">
        <f aca="false">IF($C$4="Neattiecināmās izmaksas",IF('1a+c+n'!$Q61="N",'1a+c+n'!D61,0))</f>
        <v>0</v>
      </c>
      <c r="E61" s="77"/>
      <c r="F61" s="75"/>
      <c r="G61" s="76"/>
      <c r="H61" s="76" t="n">
        <f aca="false">IF($C$4="Neattiecināmās izmaksas",IF('1a+c+n'!$Q61="N",'1a+c+n'!H61,0))</f>
        <v>0</v>
      </c>
      <c r="I61" s="76"/>
      <c r="J61" s="76"/>
      <c r="K61" s="77" t="n">
        <f aca="false">IF($C$4="Neattiecināmās izmaksas",IF('1a+c+n'!$Q61="N",'1a+c+n'!K61,0))</f>
        <v>0</v>
      </c>
      <c r="L61" s="238" t="n">
        <f aca="false">IF($C$4="Neattiecināmās izmaksas",IF('1a+c+n'!$Q61="N",'1a+c+n'!L61,0))</f>
        <v>0</v>
      </c>
      <c r="M61" s="76" t="n">
        <f aca="false">IF($C$4="Neattiecināmās izmaksas",IF('1a+c+n'!$Q61="N",'1a+c+n'!M61,0))</f>
        <v>0</v>
      </c>
      <c r="N61" s="76" t="n">
        <f aca="false">IF($C$4="Neattiecināmās izmaksas",IF('1a+c+n'!$Q61="N",'1a+c+n'!N61,0))</f>
        <v>0</v>
      </c>
      <c r="O61" s="76" t="n">
        <f aca="false">IF($C$4="Neattiecināmās izmaksas",IF('1a+c+n'!$Q61="N",'1a+c+n'!O61,0))</f>
        <v>0</v>
      </c>
      <c r="P61" s="77" t="n">
        <f aca="false">IF($C$4="Neattiecināmās izmaksas",IF('1a+c+n'!$Q61="N",'1a+c+n'!P61,0))</f>
        <v>0</v>
      </c>
    </row>
    <row r="62" customFormat="false" ht="12" hidden="false" customHeight="false" outlineLevel="0" collapsed="false">
      <c r="A62" s="13" t="n">
        <f aca="false">IF(P62=0,0,IF(COUNTBLANK(P62)=1,0,COUNTA($P$14:P62)))</f>
        <v>0</v>
      </c>
      <c r="B62" s="76" t="n">
        <f aca="false">IF($C$4="Neattiecināmās izmaksas",IF('1a+c+n'!$Q62="N",'1a+c+n'!B62,0))</f>
        <v>0</v>
      </c>
      <c r="C62" s="232" t="n">
        <f aca="false">IF($C$4="Neattiecināmās izmaksas",IF('1a+c+n'!$Q62="N",'1a+c+n'!C62,0))</f>
        <v>0</v>
      </c>
      <c r="D62" s="76" t="n">
        <f aca="false">IF($C$4="Neattiecināmās izmaksas",IF('1a+c+n'!$Q62="N",'1a+c+n'!D62,0))</f>
        <v>0</v>
      </c>
      <c r="E62" s="77"/>
      <c r="F62" s="75"/>
      <c r="G62" s="76"/>
      <c r="H62" s="76" t="n">
        <f aca="false">IF($C$4="Neattiecināmās izmaksas",IF('1a+c+n'!$Q62="N",'1a+c+n'!H62,0))</f>
        <v>0</v>
      </c>
      <c r="I62" s="76"/>
      <c r="J62" s="76"/>
      <c r="K62" s="77" t="n">
        <f aca="false">IF($C$4="Neattiecināmās izmaksas",IF('1a+c+n'!$Q62="N",'1a+c+n'!K62,0))</f>
        <v>0</v>
      </c>
      <c r="L62" s="238" t="n">
        <f aca="false">IF($C$4="Neattiecināmās izmaksas",IF('1a+c+n'!$Q62="N",'1a+c+n'!L62,0))</f>
        <v>0</v>
      </c>
      <c r="M62" s="76" t="n">
        <f aca="false">IF($C$4="Neattiecināmās izmaksas",IF('1a+c+n'!$Q62="N",'1a+c+n'!M62,0))</f>
        <v>0</v>
      </c>
      <c r="N62" s="76" t="n">
        <f aca="false">IF($C$4="Neattiecināmās izmaksas",IF('1a+c+n'!$Q62="N",'1a+c+n'!N62,0))</f>
        <v>0</v>
      </c>
      <c r="O62" s="76" t="n">
        <f aca="false">IF($C$4="Neattiecināmās izmaksas",IF('1a+c+n'!$Q62="N",'1a+c+n'!O62,0))</f>
        <v>0</v>
      </c>
      <c r="P62" s="77" t="n">
        <f aca="false">IF($C$4="Neattiecināmās izmaksas",IF('1a+c+n'!$Q62="N",'1a+c+n'!P62,0))</f>
        <v>0</v>
      </c>
    </row>
    <row r="63" customFormat="false" ht="12" hidden="false" customHeight="true" outlineLevel="0" collapsed="false">
      <c r="A63" s="226" t="s">
        <v>126</v>
      </c>
      <c r="B63" s="226"/>
      <c r="C63" s="226"/>
      <c r="D63" s="226"/>
      <c r="E63" s="226"/>
      <c r="F63" s="226"/>
      <c r="G63" s="226"/>
      <c r="H63" s="226"/>
      <c r="I63" s="226"/>
      <c r="J63" s="226"/>
      <c r="K63" s="226"/>
      <c r="L63" s="239" t="n">
        <f aca="false">SUM(L14:L62)</f>
        <v>0</v>
      </c>
      <c r="M63" s="240" t="n">
        <f aca="false">SUM(M14:M62)</f>
        <v>0</v>
      </c>
      <c r="N63" s="240" t="n">
        <f aca="false">SUM(N14:N62)</f>
        <v>0</v>
      </c>
      <c r="O63" s="240" t="n">
        <f aca="false">SUM(O14:O62)</f>
        <v>0</v>
      </c>
      <c r="P63" s="241" t="n">
        <f aca="false">SUM(P14:P62)</f>
        <v>0</v>
      </c>
    </row>
    <row r="64" customFormat="false" ht="11.25" hidden="false" customHeight="false" outlineLevel="0" collapsed="false">
      <c r="A64" s="33"/>
      <c r="B64" s="33"/>
      <c r="C64" s="33"/>
      <c r="D64" s="33"/>
      <c r="E64" s="33"/>
      <c r="F64" s="33"/>
      <c r="G64" s="33"/>
      <c r="H64" s="33"/>
      <c r="I64" s="33"/>
      <c r="J64" s="33"/>
      <c r="K64" s="33"/>
      <c r="L64" s="33"/>
      <c r="M64" s="33"/>
      <c r="N64" s="33"/>
      <c r="O64" s="33"/>
      <c r="P64" s="33"/>
    </row>
    <row r="65" customFormat="false" ht="11.25" hidden="false" customHeight="false" outlineLevel="0" collapsed="false">
      <c r="A65" s="33"/>
      <c r="B65" s="33"/>
      <c r="C65" s="33"/>
      <c r="D65" s="33"/>
      <c r="E65" s="33"/>
      <c r="F65" s="33"/>
      <c r="G65" s="33"/>
      <c r="H65" s="33"/>
      <c r="I65" s="33"/>
      <c r="J65" s="33"/>
      <c r="K65" s="33"/>
      <c r="L65" s="33"/>
      <c r="M65" s="33"/>
      <c r="N65" s="33"/>
      <c r="O65" s="33"/>
      <c r="P65" s="33"/>
    </row>
    <row r="66" customFormat="false" ht="11.25" hidden="false" customHeight="false" outlineLevel="0" collapsed="false">
      <c r="A66" s="1" t="s">
        <v>19</v>
      </c>
      <c r="B66" s="33"/>
      <c r="C66" s="45" t="n">
        <f aca="false">'Kops n'!C31:H31</f>
        <v>0</v>
      </c>
      <c r="D66" s="45"/>
      <c r="E66" s="45"/>
      <c r="F66" s="45"/>
      <c r="G66" s="45"/>
      <c r="H66" s="45"/>
      <c r="I66" s="33"/>
      <c r="J66" s="33"/>
      <c r="K66" s="33"/>
      <c r="L66" s="33"/>
      <c r="M66" s="33"/>
      <c r="N66" s="33"/>
      <c r="O66" s="33"/>
      <c r="P66" s="33"/>
    </row>
    <row r="67" customFormat="false" ht="11.25" hidden="false" customHeight="true" outlineLevel="0" collapsed="false">
      <c r="A67" s="33"/>
      <c r="B67" s="33"/>
      <c r="C67" s="31" t="s">
        <v>20</v>
      </c>
      <c r="D67" s="31"/>
      <c r="E67" s="31"/>
      <c r="F67" s="31"/>
      <c r="G67" s="31"/>
      <c r="H67" s="31"/>
      <c r="I67" s="33"/>
      <c r="J67" s="33"/>
      <c r="K67" s="33"/>
      <c r="L67" s="33"/>
      <c r="M67" s="33"/>
      <c r="N67" s="33"/>
      <c r="O67" s="33"/>
      <c r="P67" s="33"/>
    </row>
    <row r="68" customFormat="false" ht="11.25" hidden="false" customHeight="false" outlineLevel="0" collapsed="false">
      <c r="A68" s="33"/>
      <c r="B68" s="33"/>
      <c r="C68" s="33"/>
      <c r="D68" s="33"/>
      <c r="E68" s="33"/>
      <c r="F68" s="33"/>
      <c r="G68" s="33"/>
      <c r="H68" s="33"/>
      <c r="I68" s="33"/>
      <c r="J68" s="33"/>
      <c r="K68" s="33"/>
      <c r="L68" s="33"/>
      <c r="M68" s="33"/>
      <c r="N68" s="33"/>
      <c r="O68" s="33"/>
      <c r="P68" s="33"/>
    </row>
    <row r="69" customFormat="false" ht="11.25" hidden="false" customHeight="false" outlineLevel="0" collapsed="false">
      <c r="A69" s="96" t="str">
        <f aca="false">'Kops n'!A34:D34</f>
        <v>Tāme sastādīta:</v>
      </c>
      <c r="B69" s="96"/>
      <c r="C69" s="96"/>
      <c r="D69" s="96"/>
      <c r="E69" s="33"/>
      <c r="F69" s="33"/>
      <c r="G69" s="33"/>
      <c r="H69" s="33"/>
      <c r="I69" s="33"/>
      <c r="J69" s="33"/>
      <c r="K69" s="33"/>
      <c r="L69" s="33"/>
      <c r="M69" s="33"/>
      <c r="N69" s="33"/>
      <c r="O69" s="33"/>
      <c r="P69" s="33"/>
    </row>
    <row r="70" customFormat="false" ht="11.25" hidden="false" customHeight="false" outlineLevel="0" collapsed="false">
      <c r="A70" s="33"/>
      <c r="B70" s="33"/>
      <c r="C70" s="33"/>
      <c r="D70" s="33"/>
      <c r="E70" s="33"/>
      <c r="F70" s="33"/>
      <c r="G70" s="33"/>
      <c r="H70" s="33"/>
      <c r="I70" s="33"/>
      <c r="J70" s="33"/>
      <c r="K70" s="33"/>
      <c r="L70" s="33"/>
      <c r="M70" s="33"/>
      <c r="N70" s="33"/>
      <c r="O70" s="33"/>
      <c r="P70" s="33"/>
    </row>
    <row r="71" customFormat="false" ht="11.25" hidden="false" customHeight="false" outlineLevel="0" collapsed="false">
      <c r="A71" s="1" t="s">
        <v>48</v>
      </c>
      <c r="B71" s="33"/>
      <c r="C71" s="45" t="n">
        <f aca="false">'Kops n'!C36:H36</f>
        <v>0</v>
      </c>
      <c r="D71" s="45"/>
      <c r="E71" s="45"/>
      <c r="F71" s="45"/>
      <c r="G71" s="45"/>
      <c r="H71" s="45"/>
      <c r="I71" s="33"/>
      <c r="J71" s="33"/>
      <c r="K71" s="33"/>
      <c r="L71" s="33"/>
      <c r="M71" s="33"/>
      <c r="N71" s="33"/>
      <c r="O71" s="33"/>
      <c r="P71" s="33"/>
    </row>
    <row r="72" customFormat="false" ht="11.25" hidden="false" customHeight="true" outlineLevel="0" collapsed="false">
      <c r="A72" s="33"/>
      <c r="B72" s="33"/>
      <c r="C72" s="31" t="s">
        <v>20</v>
      </c>
      <c r="D72" s="31"/>
      <c r="E72" s="31"/>
      <c r="F72" s="31"/>
      <c r="G72" s="31"/>
      <c r="H72" s="31"/>
      <c r="I72" s="33"/>
      <c r="J72" s="33"/>
      <c r="K72" s="33"/>
      <c r="L72" s="33"/>
      <c r="M72" s="33"/>
      <c r="N72" s="33"/>
      <c r="O72" s="33"/>
      <c r="P72" s="33"/>
    </row>
    <row r="73" customFormat="false" ht="11.25" hidden="false" customHeight="false" outlineLevel="0" collapsed="false">
      <c r="A73" s="33"/>
      <c r="B73" s="33"/>
      <c r="C73" s="33"/>
      <c r="D73" s="33"/>
      <c r="E73" s="33"/>
      <c r="F73" s="33"/>
      <c r="G73" s="33"/>
      <c r="H73" s="33"/>
      <c r="I73" s="33"/>
      <c r="J73" s="33"/>
      <c r="K73" s="33"/>
      <c r="L73" s="33"/>
      <c r="M73" s="33"/>
      <c r="N73" s="33"/>
      <c r="O73" s="33"/>
      <c r="P73" s="33"/>
    </row>
    <row r="74" customFormat="false" ht="11.25" hidden="false" customHeight="false" outlineLevel="0" collapsed="false">
      <c r="A74" s="97" t="s">
        <v>21</v>
      </c>
      <c r="B74" s="98"/>
      <c r="C74" s="99" t="n">
        <f aca="false">'Kops n'!C39</f>
        <v>0</v>
      </c>
      <c r="D74" s="98"/>
      <c r="E74" s="33"/>
      <c r="F74" s="33"/>
      <c r="G74" s="33"/>
      <c r="H74" s="33"/>
      <c r="I74" s="33"/>
      <c r="J74" s="33"/>
      <c r="K74" s="33"/>
      <c r="L74" s="33"/>
      <c r="M74" s="33"/>
      <c r="N74" s="33"/>
      <c r="O74" s="33"/>
      <c r="P74" s="33"/>
    </row>
    <row r="75" customFormat="false" ht="11.25" hidden="false" customHeight="false" outlineLevel="0" collapsed="false">
      <c r="A75" s="33"/>
      <c r="B75" s="33"/>
      <c r="C75" s="33"/>
      <c r="D75" s="33"/>
      <c r="E75" s="33"/>
      <c r="F75" s="33"/>
      <c r="G75" s="33"/>
      <c r="H75" s="33"/>
      <c r="I75" s="33"/>
      <c r="J75" s="33"/>
      <c r="K75" s="33"/>
      <c r="L75" s="33"/>
      <c r="M75" s="33"/>
      <c r="N75" s="33"/>
      <c r="O75" s="33"/>
      <c r="P75"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63:K63"/>
    <mergeCell ref="C66:H66"/>
    <mergeCell ref="C67:H67"/>
    <mergeCell ref="A69:D69"/>
    <mergeCell ref="C71:H71"/>
    <mergeCell ref="C72:H72"/>
  </mergeCells>
  <conditionalFormatting sqref="A63:K63">
    <cfRule type="containsText" priority="2" operator="containsText" aboveAverage="0" equalAverage="0" bottom="0" percent="0" rank="0" text="Tiešās izmaksas kopā, t. sk. darba devēja sociālais nodoklis __.__% " dxfId="3">
      <formula>NOT(ISERROR(SEARCH("Tiešās izmaksas kopā, t. sk. darba devēja sociālais nodoklis __.__% ",A63)))</formula>
    </cfRule>
  </conditionalFormatting>
  <conditionalFormatting sqref="C2:I2 D5:L8 N9:O9 A14:P62 L63:P63 C66:H66 C71:H71 C74">
    <cfRule type="cellIs" priority="3" operator="equal" aboveAverage="0" equalAverage="0" bottom="0" percent="0" rank="0" text="" dxfId="1">
      <formula>0</formula>
    </cfRule>
  </conditionalFormatting>
  <printOptions headings="false" gridLines="false" gridLinesSet="true" horizontalCentered="false" verticalCentered="false"/>
  <pageMargins left="0" right="0" top="0.39375" bottom="0.39375"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C00000"/>
    <pageSetUpPr fitToPage="false"/>
  </sheetPr>
  <dimension ref="A1:P7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35" activeCellId="0" sqref="E35"/>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5.28"/>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5.43"/>
    <col collapsed="false" customWidth="true" hidden="false" outlineLevel="0" max="7" min="7" style="1" width="4.86"/>
    <col collapsed="false" customWidth="true" hidden="false" outlineLevel="0" max="10" min="8" style="1" width="6.71"/>
    <col collapsed="false" customWidth="true" hidden="false" outlineLevel="0" max="11" min="11" style="1" width="7"/>
    <col collapsed="false" customWidth="true" hidden="false" outlineLevel="0" max="15" min="12" style="1" width="7.71"/>
    <col collapsed="false" customWidth="true" hidden="false" outlineLevel="0" max="16" min="16" style="1" width="9"/>
    <col collapsed="false" customWidth="false" hidden="false" outlineLevel="0" max="1024" min="17" style="1" width="9.14"/>
  </cols>
  <sheetData>
    <row r="1" customFormat="false" ht="11.25" hidden="false" customHeight="false" outlineLevel="0" collapsed="false">
      <c r="A1" s="94"/>
      <c r="B1" s="94"/>
      <c r="C1" s="118" t="s">
        <v>51</v>
      </c>
      <c r="D1" s="119" t="n">
        <f aca="false">'1a+c+n'!D1</f>
        <v>1</v>
      </c>
      <c r="E1" s="94"/>
      <c r="F1" s="94"/>
      <c r="G1" s="94"/>
      <c r="H1" s="94"/>
      <c r="I1" s="94"/>
      <c r="J1" s="94"/>
      <c r="N1" s="120"/>
      <c r="O1" s="118"/>
      <c r="P1" s="121"/>
    </row>
    <row r="2" customFormat="false" ht="11.25" hidden="false" customHeight="false" outlineLevel="0" collapsed="false">
      <c r="A2" s="122"/>
      <c r="B2" s="122"/>
      <c r="C2" s="123" t="str">
        <f aca="false">'1a+c+n'!C2:I2</f>
        <v>Fasādes atjaunošanas darbi</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25</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229" t="n">
        <f aca="false">ar</f>
        <v>0</v>
      </c>
      <c r="B9" s="229"/>
      <c r="C9" s="229"/>
      <c r="D9" s="229"/>
      <c r="E9" s="229"/>
      <c r="F9" s="229"/>
      <c r="G9" s="128"/>
      <c r="H9" s="128"/>
      <c r="I9" s="128"/>
      <c r="J9" s="129" t="s">
        <v>53</v>
      </c>
      <c r="K9" s="129"/>
      <c r="L9" s="129"/>
      <c r="M9" s="129"/>
      <c r="N9" s="130" t="n">
        <f aca="false">P63</f>
        <v>0</v>
      </c>
      <c r="O9" s="130"/>
      <c r="P9" s="128"/>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row>
    <row r="11" customFormat="false" ht="12" hidden="false" customHeight="false" outlineLevel="0" collapsed="false">
      <c r="A11" s="131"/>
      <c r="B11" s="132"/>
      <c r="C11" s="5"/>
      <c r="D11" s="94"/>
      <c r="E11" s="94"/>
      <c r="F11" s="94"/>
      <c r="G11" s="94"/>
      <c r="H11" s="94"/>
      <c r="I11" s="94"/>
      <c r="J11" s="94"/>
      <c r="K11" s="94"/>
      <c r="L11" s="135"/>
      <c r="M11" s="135"/>
      <c r="N11" s="136"/>
      <c r="O11" s="120"/>
      <c r="P11" s="94"/>
    </row>
    <row r="12" customFormat="false" ht="11.25" hidden="false" customHeight="true" outlineLevel="0" collapsed="false">
      <c r="A12" s="58" t="s">
        <v>34</v>
      </c>
      <c r="B12" s="137" t="s">
        <v>56</v>
      </c>
      <c r="C12" s="138" t="s">
        <v>57</v>
      </c>
      <c r="D12" s="139" t="s">
        <v>58</v>
      </c>
      <c r="E12" s="140" t="s">
        <v>59</v>
      </c>
      <c r="F12" s="141" t="s">
        <v>60</v>
      </c>
      <c r="G12" s="141"/>
      <c r="H12" s="141"/>
      <c r="I12" s="141"/>
      <c r="J12" s="141"/>
      <c r="K12" s="141"/>
      <c r="L12" s="235" t="s">
        <v>61</v>
      </c>
      <c r="M12" s="235"/>
      <c r="N12" s="235"/>
      <c r="O12" s="235"/>
      <c r="P12" s="235"/>
    </row>
    <row r="13" customFormat="false" ht="118.5" hidden="false" customHeight="false" outlineLevel="0" collapsed="false">
      <c r="A13" s="58"/>
      <c r="B13" s="137"/>
      <c r="C13" s="138"/>
      <c r="D13" s="139"/>
      <c r="E13" s="140"/>
      <c r="F13" s="142" t="s">
        <v>63</v>
      </c>
      <c r="G13" s="143" t="s">
        <v>64</v>
      </c>
      <c r="H13" s="143" t="s">
        <v>65</v>
      </c>
      <c r="I13" s="143" t="s">
        <v>66</v>
      </c>
      <c r="J13" s="143" t="s">
        <v>67</v>
      </c>
      <c r="K13" s="144" t="s">
        <v>68</v>
      </c>
      <c r="L13" s="236" t="s">
        <v>63</v>
      </c>
      <c r="M13" s="143" t="s">
        <v>65</v>
      </c>
      <c r="N13" s="143" t="s">
        <v>66</v>
      </c>
      <c r="O13" s="143" t="s">
        <v>67</v>
      </c>
      <c r="P13" s="230" t="s">
        <v>68</v>
      </c>
    </row>
    <row r="14" customFormat="false" ht="11.25" hidden="false" customHeight="false" outlineLevel="0" collapsed="false">
      <c r="A14" s="65" t="n">
        <f aca="false">IF(P14=0,0,IF(COUNTBLANK(P14)=1,0,COUNTA($P$14:P14)))</f>
        <v>0</v>
      </c>
      <c r="B14" s="70" t="n">
        <f aca="false">IF($C$4="citu pasākumu izmaksas",IF('1a+c+n'!$Q14="C",'1a+c+n'!B14,0))</f>
        <v>0</v>
      </c>
      <c r="C14" s="231" t="n">
        <f aca="false">IF($C$4="citu pasākumu izmaksas",IF('1a+c+n'!$Q14="C",'1a+c+n'!C14,0))</f>
        <v>0</v>
      </c>
      <c r="D14" s="70" t="n">
        <f aca="false">IF($C$4="citu pasākumu izmaksas",IF('1a+c+n'!$Q14="C",'1a+c+n'!D14,0))</f>
        <v>0</v>
      </c>
      <c r="E14" s="71"/>
      <c r="F14" s="69"/>
      <c r="G14" s="70" t="n">
        <f aca="false">IF($C$4="citu pasākumu izmaksas",IF('1a+c+n'!$Q14="C",'1a+c+n'!G14,0))</f>
        <v>0</v>
      </c>
      <c r="H14" s="70" t="n">
        <f aca="false">IF($C$4="citu pasākumu izmaksas",IF('1a+c+n'!$Q14="C",'1a+c+n'!H14,0))</f>
        <v>0</v>
      </c>
      <c r="I14" s="70"/>
      <c r="J14" s="70"/>
      <c r="K14" s="71" t="n">
        <f aca="false">IF($C$4="citu pasākumu izmaksas",IF('1a+c+n'!$Q14="C",'1a+c+n'!K14,0))</f>
        <v>0</v>
      </c>
      <c r="L14" s="237" t="n">
        <f aca="false">IF($C$4="citu pasākumu izmaksas",IF('1a+c+n'!$Q14="C",'1a+c+n'!L14,0))</f>
        <v>0</v>
      </c>
      <c r="M14" s="70" t="n">
        <f aca="false">IF($C$4="citu pasākumu izmaksas",IF('1a+c+n'!$Q14="C",'1a+c+n'!M14,0))</f>
        <v>0</v>
      </c>
      <c r="N14" s="70" t="n">
        <f aca="false">IF($C$4="citu pasākumu izmaksas",IF('1a+c+n'!$Q14="C",'1a+c+n'!N14,0))</f>
        <v>0</v>
      </c>
      <c r="O14" s="70" t="n">
        <f aca="false">IF($C$4="citu pasākumu izmaksas",IF('1a+c+n'!$Q14="C",'1a+c+n'!O14,0))</f>
        <v>0</v>
      </c>
      <c r="P14" s="71" t="n">
        <f aca="false">IF($C$4="citu pasākumu izmaksas",IF('1a+c+n'!$Q14="C",'1a+c+n'!P14,0))</f>
        <v>0</v>
      </c>
    </row>
    <row r="15" customFormat="false" ht="11.25" hidden="false" customHeight="false" outlineLevel="0" collapsed="false">
      <c r="A15" s="13" t="n">
        <f aca="false">IF(P15=0,0,IF(COUNTBLANK(P15)=1,0,COUNTA($P$14:P15)))</f>
        <v>0</v>
      </c>
      <c r="B15" s="76" t="n">
        <f aca="false">IF($C$4="citu pasākumu izmaksas",IF('1a+c+n'!$Q15="C",'1a+c+n'!B15,0))</f>
        <v>0</v>
      </c>
      <c r="C15" s="232" t="n">
        <f aca="false">IF($C$4="citu pasākumu izmaksas",IF('1a+c+n'!$Q15="C",'1a+c+n'!C15,0))</f>
        <v>0</v>
      </c>
      <c r="D15" s="76" t="n">
        <f aca="false">IF($C$4="citu pasākumu izmaksas",IF('1a+c+n'!$Q15="C",'1a+c+n'!D15,0))</f>
        <v>0</v>
      </c>
      <c r="E15" s="77"/>
      <c r="F15" s="75"/>
      <c r="G15" s="76"/>
      <c r="H15" s="76" t="n">
        <f aca="false">IF($C$4="citu pasākumu izmaksas",IF('1a+c+n'!$Q15="C",'1a+c+n'!H15,0))</f>
        <v>0</v>
      </c>
      <c r="I15" s="76"/>
      <c r="J15" s="76"/>
      <c r="K15" s="77" t="n">
        <f aca="false">IF($C$4="citu pasākumu izmaksas",IF('1a+c+n'!$Q15="C",'1a+c+n'!K15,0))</f>
        <v>0</v>
      </c>
      <c r="L15" s="238" t="n">
        <f aca="false">IF($C$4="citu pasākumu izmaksas",IF('1a+c+n'!$Q15="C",'1a+c+n'!L15,0))</f>
        <v>0</v>
      </c>
      <c r="M15" s="76" t="n">
        <f aca="false">IF($C$4="citu pasākumu izmaksas",IF('1a+c+n'!$Q15="C",'1a+c+n'!M15,0))</f>
        <v>0</v>
      </c>
      <c r="N15" s="76" t="n">
        <f aca="false">IF($C$4="citu pasākumu izmaksas",IF('1a+c+n'!$Q15="C",'1a+c+n'!N15,0))</f>
        <v>0</v>
      </c>
      <c r="O15" s="76" t="n">
        <f aca="false">IF($C$4="citu pasākumu izmaksas",IF('1a+c+n'!$Q15="C",'1a+c+n'!O15,0))</f>
        <v>0</v>
      </c>
      <c r="P15" s="77" t="n">
        <f aca="false">IF($C$4="citu pasākumu izmaksas",IF('1a+c+n'!$Q15="C",'1a+c+n'!P15,0))</f>
        <v>0</v>
      </c>
    </row>
    <row r="16" customFormat="false" ht="11.25" hidden="false" customHeight="false" outlineLevel="0" collapsed="false">
      <c r="A16" s="13" t="n">
        <f aca="false">IF(P16=0,0,IF(COUNTBLANK(P16)=1,0,COUNTA($P$14:P16)))</f>
        <v>0</v>
      </c>
      <c r="B16" s="76" t="n">
        <f aca="false">IF($C$4="citu pasākumu izmaksas",IF('1a+c+n'!$Q16="C",'1a+c+n'!B16,0))</f>
        <v>0</v>
      </c>
      <c r="C16" s="232" t="n">
        <f aca="false">IF($C$4="citu pasākumu izmaksas",IF('1a+c+n'!$Q16="C",'1a+c+n'!C16,0))</f>
        <v>0</v>
      </c>
      <c r="D16" s="76" t="n">
        <f aca="false">IF($C$4="citu pasākumu izmaksas",IF('1a+c+n'!$Q16="C",'1a+c+n'!D16,0))</f>
        <v>0</v>
      </c>
      <c r="E16" s="77"/>
      <c r="F16" s="75"/>
      <c r="G16" s="76"/>
      <c r="H16" s="76" t="n">
        <f aca="false">IF($C$4="citu pasākumu izmaksas",IF('1a+c+n'!$Q16="C",'1a+c+n'!H16,0))</f>
        <v>0</v>
      </c>
      <c r="I16" s="76"/>
      <c r="J16" s="76"/>
      <c r="K16" s="77" t="n">
        <f aca="false">IF($C$4="citu pasākumu izmaksas",IF('1a+c+n'!$Q16="C",'1a+c+n'!K16,0))</f>
        <v>0</v>
      </c>
      <c r="L16" s="238" t="n">
        <f aca="false">IF($C$4="citu pasākumu izmaksas",IF('1a+c+n'!$Q16="C",'1a+c+n'!L16,0))</f>
        <v>0</v>
      </c>
      <c r="M16" s="76" t="n">
        <f aca="false">IF($C$4="citu pasākumu izmaksas",IF('1a+c+n'!$Q16="C",'1a+c+n'!M16,0))</f>
        <v>0</v>
      </c>
      <c r="N16" s="76" t="n">
        <f aca="false">IF($C$4="citu pasākumu izmaksas",IF('1a+c+n'!$Q16="C",'1a+c+n'!N16,0))</f>
        <v>0</v>
      </c>
      <c r="O16" s="76" t="n">
        <f aca="false">IF($C$4="citu pasākumu izmaksas",IF('1a+c+n'!$Q16="C",'1a+c+n'!O16,0))</f>
        <v>0</v>
      </c>
      <c r="P16" s="77" t="n">
        <f aca="false">IF($C$4="citu pasākumu izmaksas",IF('1a+c+n'!$Q16="C",'1a+c+n'!P16,0))</f>
        <v>0</v>
      </c>
    </row>
    <row r="17" customFormat="false" ht="11.25" hidden="false" customHeight="false" outlineLevel="0" collapsed="false">
      <c r="A17" s="13" t="n">
        <f aca="false">IF(P17=0,0,IF(COUNTBLANK(P17)=1,0,COUNTA($P$14:P17)))</f>
        <v>0</v>
      </c>
      <c r="B17" s="76" t="n">
        <f aca="false">IF($C$4="citu pasākumu izmaksas",IF('1a+c+n'!$Q17="C",'1a+c+n'!B17,0))</f>
        <v>0</v>
      </c>
      <c r="C17" s="232" t="n">
        <f aca="false">IF($C$4="citu pasākumu izmaksas",IF('1a+c+n'!$Q17="C",'1a+c+n'!C17,0))</f>
        <v>0</v>
      </c>
      <c r="D17" s="76" t="n">
        <f aca="false">IF($C$4="citu pasākumu izmaksas",IF('1a+c+n'!$Q17="C",'1a+c+n'!D17,0))</f>
        <v>0</v>
      </c>
      <c r="E17" s="77"/>
      <c r="F17" s="75"/>
      <c r="G17" s="76"/>
      <c r="H17" s="76" t="n">
        <f aca="false">IF($C$4="citu pasākumu izmaksas",IF('1a+c+n'!$Q17="C",'1a+c+n'!H17,0))</f>
        <v>0</v>
      </c>
      <c r="I17" s="76"/>
      <c r="J17" s="76"/>
      <c r="K17" s="77" t="n">
        <f aca="false">IF($C$4="citu pasākumu izmaksas",IF('1a+c+n'!$Q17="C",'1a+c+n'!K17,0))</f>
        <v>0</v>
      </c>
      <c r="L17" s="238" t="n">
        <f aca="false">IF($C$4="citu pasākumu izmaksas",IF('1a+c+n'!$Q17="C",'1a+c+n'!L17,0))</f>
        <v>0</v>
      </c>
      <c r="M17" s="76" t="n">
        <f aca="false">IF($C$4="citu pasākumu izmaksas",IF('1a+c+n'!$Q17="C",'1a+c+n'!M17,0))</f>
        <v>0</v>
      </c>
      <c r="N17" s="76" t="n">
        <f aca="false">IF($C$4="citu pasākumu izmaksas",IF('1a+c+n'!$Q17="C",'1a+c+n'!N17,0))</f>
        <v>0</v>
      </c>
      <c r="O17" s="76" t="n">
        <f aca="false">IF($C$4="citu pasākumu izmaksas",IF('1a+c+n'!$Q17="C",'1a+c+n'!O17,0))</f>
        <v>0</v>
      </c>
      <c r="P17" s="77" t="n">
        <f aca="false">IF($C$4="citu pasākumu izmaksas",IF('1a+c+n'!$Q17="C",'1a+c+n'!P17,0))</f>
        <v>0</v>
      </c>
    </row>
    <row r="18" customFormat="false" ht="11.25" hidden="false" customHeight="false" outlineLevel="0" collapsed="false">
      <c r="A18" s="13" t="n">
        <f aca="false">IF(P18=0,0,IF(COUNTBLANK(P18)=1,0,COUNTA($P$14:P18)))</f>
        <v>0</v>
      </c>
      <c r="B18" s="76" t="n">
        <f aca="false">IF($C$4="citu pasākumu izmaksas",IF('1a+c+n'!$Q18="C",'1a+c+n'!B18,0))</f>
        <v>0</v>
      </c>
      <c r="C18" s="232" t="n">
        <f aca="false">IF($C$4="citu pasākumu izmaksas",IF('1a+c+n'!$Q18="C",'1a+c+n'!C18,0))</f>
        <v>0</v>
      </c>
      <c r="D18" s="76" t="n">
        <f aca="false">IF($C$4="citu pasākumu izmaksas",IF('1a+c+n'!$Q18="C",'1a+c+n'!D18,0))</f>
        <v>0</v>
      </c>
      <c r="E18" s="77"/>
      <c r="F18" s="75"/>
      <c r="G18" s="76"/>
      <c r="H18" s="76" t="n">
        <f aca="false">IF($C$4="citu pasākumu izmaksas",IF('1a+c+n'!$Q18="C",'1a+c+n'!H18,0))</f>
        <v>0</v>
      </c>
      <c r="I18" s="76"/>
      <c r="J18" s="76"/>
      <c r="K18" s="77" t="n">
        <f aca="false">IF($C$4="citu pasākumu izmaksas",IF('1a+c+n'!$Q18="C",'1a+c+n'!K18,0))</f>
        <v>0</v>
      </c>
      <c r="L18" s="238" t="n">
        <f aca="false">IF($C$4="citu pasākumu izmaksas",IF('1a+c+n'!$Q18="C",'1a+c+n'!L18,0))</f>
        <v>0</v>
      </c>
      <c r="M18" s="76" t="n">
        <f aca="false">IF($C$4="citu pasākumu izmaksas",IF('1a+c+n'!$Q18="C",'1a+c+n'!M18,0))</f>
        <v>0</v>
      </c>
      <c r="N18" s="76" t="n">
        <f aca="false">IF($C$4="citu pasākumu izmaksas",IF('1a+c+n'!$Q18="C",'1a+c+n'!N18,0))</f>
        <v>0</v>
      </c>
      <c r="O18" s="76" t="n">
        <f aca="false">IF($C$4="citu pasākumu izmaksas",IF('1a+c+n'!$Q18="C",'1a+c+n'!O18,0))</f>
        <v>0</v>
      </c>
      <c r="P18" s="77" t="n">
        <f aca="false">IF($C$4="citu pasākumu izmaksas",IF('1a+c+n'!$Q18="C",'1a+c+n'!P18,0))</f>
        <v>0</v>
      </c>
    </row>
    <row r="19" customFormat="false" ht="11.25" hidden="false" customHeight="false" outlineLevel="0" collapsed="false">
      <c r="A19" s="13" t="n">
        <f aca="false">IF(P19=0,0,IF(COUNTBLANK(P19)=1,0,COUNTA($P$14:P19)))</f>
        <v>0</v>
      </c>
      <c r="B19" s="76" t="n">
        <f aca="false">IF($C$4="citu pasākumu izmaksas",IF('1a+c+n'!$Q19="C",'1a+c+n'!B19,0))</f>
        <v>0</v>
      </c>
      <c r="C19" s="232" t="n">
        <f aca="false">IF($C$4="citu pasākumu izmaksas",IF('1a+c+n'!$Q19="C",'1a+c+n'!C19,0))</f>
        <v>0</v>
      </c>
      <c r="D19" s="76" t="n">
        <f aca="false">IF($C$4="citu pasākumu izmaksas",IF('1a+c+n'!$Q19="C",'1a+c+n'!D19,0))</f>
        <v>0</v>
      </c>
      <c r="E19" s="77"/>
      <c r="F19" s="75"/>
      <c r="G19" s="76"/>
      <c r="H19" s="76" t="n">
        <f aca="false">IF($C$4="citu pasākumu izmaksas",IF('1a+c+n'!$Q19="C",'1a+c+n'!H19,0))</f>
        <v>0</v>
      </c>
      <c r="I19" s="76"/>
      <c r="J19" s="76"/>
      <c r="K19" s="77" t="n">
        <f aca="false">IF($C$4="citu pasākumu izmaksas",IF('1a+c+n'!$Q19="C",'1a+c+n'!K19,0))</f>
        <v>0</v>
      </c>
      <c r="L19" s="238" t="n">
        <f aca="false">IF($C$4="citu pasākumu izmaksas",IF('1a+c+n'!$Q19="C",'1a+c+n'!L19,0))</f>
        <v>0</v>
      </c>
      <c r="M19" s="76" t="n">
        <f aca="false">IF($C$4="citu pasākumu izmaksas",IF('1a+c+n'!$Q19="C",'1a+c+n'!M19,0))</f>
        <v>0</v>
      </c>
      <c r="N19" s="76" t="n">
        <f aca="false">IF($C$4="citu pasākumu izmaksas",IF('1a+c+n'!$Q19="C",'1a+c+n'!N19,0))</f>
        <v>0</v>
      </c>
      <c r="O19" s="76" t="n">
        <f aca="false">IF($C$4="citu pasākumu izmaksas",IF('1a+c+n'!$Q19="C",'1a+c+n'!O19,0))</f>
        <v>0</v>
      </c>
      <c r="P19" s="77" t="n">
        <f aca="false">IF($C$4="citu pasākumu izmaksas",IF('1a+c+n'!$Q19="C",'1a+c+n'!P19,0))</f>
        <v>0</v>
      </c>
    </row>
    <row r="20" customFormat="false" ht="11.25" hidden="false" customHeight="false" outlineLevel="0" collapsed="false">
      <c r="A20" s="13" t="n">
        <f aca="false">IF(P20=0,0,IF(COUNTBLANK(P20)=1,0,COUNTA($P$14:P20)))</f>
        <v>0</v>
      </c>
      <c r="B20" s="76" t="n">
        <f aca="false">IF($C$4="citu pasākumu izmaksas",IF('1a+c+n'!$Q20="C",'1a+c+n'!B20,0))</f>
        <v>0</v>
      </c>
      <c r="C20" s="232" t="n">
        <f aca="false">IF($C$4="citu pasākumu izmaksas",IF('1a+c+n'!$Q20="C",'1a+c+n'!C20,0))</f>
        <v>0</v>
      </c>
      <c r="D20" s="76" t="n">
        <f aca="false">IF($C$4="citu pasākumu izmaksas",IF('1a+c+n'!$Q20="C",'1a+c+n'!D20,0))</f>
        <v>0</v>
      </c>
      <c r="E20" s="77"/>
      <c r="F20" s="75"/>
      <c r="G20" s="76"/>
      <c r="H20" s="76" t="n">
        <f aca="false">IF($C$4="citu pasākumu izmaksas",IF('1a+c+n'!$Q20="C",'1a+c+n'!H20,0))</f>
        <v>0</v>
      </c>
      <c r="I20" s="76"/>
      <c r="J20" s="76"/>
      <c r="K20" s="77" t="n">
        <f aca="false">IF($C$4="citu pasākumu izmaksas",IF('1a+c+n'!$Q20="C",'1a+c+n'!K20,0))</f>
        <v>0</v>
      </c>
      <c r="L20" s="238" t="n">
        <f aca="false">IF($C$4="citu pasākumu izmaksas",IF('1a+c+n'!$Q20="C",'1a+c+n'!L20,0))</f>
        <v>0</v>
      </c>
      <c r="M20" s="76" t="n">
        <f aca="false">IF($C$4="citu pasākumu izmaksas",IF('1a+c+n'!$Q20="C",'1a+c+n'!M20,0))</f>
        <v>0</v>
      </c>
      <c r="N20" s="76" t="n">
        <f aca="false">IF($C$4="citu pasākumu izmaksas",IF('1a+c+n'!$Q20="C",'1a+c+n'!N20,0))</f>
        <v>0</v>
      </c>
      <c r="O20" s="76" t="n">
        <f aca="false">IF($C$4="citu pasākumu izmaksas",IF('1a+c+n'!$Q20="C",'1a+c+n'!O20,0))</f>
        <v>0</v>
      </c>
      <c r="P20" s="77" t="n">
        <f aca="false">IF($C$4="citu pasākumu izmaksas",IF('1a+c+n'!$Q20="C",'1a+c+n'!P20,0))</f>
        <v>0</v>
      </c>
    </row>
    <row r="21" customFormat="false" ht="11.25" hidden="false" customHeight="false" outlineLevel="0" collapsed="false">
      <c r="A21" s="13" t="n">
        <f aca="false">IF(P21=0,0,IF(COUNTBLANK(P21)=1,0,COUNTA($P$14:P21)))</f>
        <v>0</v>
      </c>
      <c r="B21" s="76" t="n">
        <f aca="false">IF($C$4="citu pasākumu izmaksas",IF('1a+c+n'!$Q21="C",'1a+c+n'!B21,0))</f>
        <v>0</v>
      </c>
      <c r="C21" s="232" t="n">
        <f aca="false">IF($C$4="citu pasākumu izmaksas",IF('1a+c+n'!$Q21="C",'1a+c+n'!C21,0))</f>
        <v>0</v>
      </c>
      <c r="D21" s="76" t="n">
        <f aca="false">IF($C$4="citu pasākumu izmaksas",IF('1a+c+n'!$Q21="C",'1a+c+n'!D21,0))</f>
        <v>0</v>
      </c>
      <c r="E21" s="77"/>
      <c r="F21" s="75"/>
      <c r="G21" s="76"/>
      <c r="H21" s="76" t="n">
        <f aca="false">IF($C$4="citu pasākumu izmaksas",IF('1a+c+n'!$Q21="C",'1a+c+n'!H21,0))</f>
        <v>0</v>
      </c>
      <c r="I21" s="76"/>
      <c r="J21" s="76"/>
      <c r="K21" s="77" t="n">
        <f aca="false">IF($C$4="citu pasākumu izmaksas",IF('1a+c+n'!$Q21="C",'1a+c+n'!K21,0))</f>
        <v>0</v>
      </c>
      <c r="L21" s="238" t="n">
        <f aca="false">IF($C$4="citu pasākumu izmaksas",IF('1a+c+n'!$Q21="C",'1a+c+n'!L21,0))</f>
        <v>0</v>
      </c>
      <c r="M21" s="76" t="n">
        <f aca="false">IF($C$4="citu pasākumu izmaksas",IF('1a+c+n'!$Q21="C",'1a+c+n'!M21,0))</f>
        <v>0</v>
      </c>
      <c r="N21" s="76" t="n">
        <f aca="false">IF($C$4="citu pasākumu izmaksas",IF('1a+c+n'!$Q21="C",'1a+c+n'!N21,0))</f>
        <v>0</v>
      </c>
      <c r="O21" s="76" t="n">
        <f aca="false">IF($C$4="citu pasākumu izmaksas",IF('1a+c+n'!$Q21="C",'1a+c+n'!O21,0))</f>
        <v>0</v>
      </c>
      <c r="P21" s="77" t="n">
        <f aca="false">IF($C$4="citu pasākumu izmaksas",IF('1a+c+n'!$Q21="C",'1a+c+n'!P21,0))</f>
        <v>0</v>
      </c>
    </row>
    <row r="22" customFormat="false" ht="11.25" hidden="false" customHeight="false" outlineLevel="0" collapsed="false">
      <c r="A22" s="13" t="n">
        <f aca="false">IF(P22=0,0,IF(COUNTBLANK(P22)=1,0,COUNTA($P$14:P22)))</f>
        <v>0</v>
      </c>
      <c r="B22" s="76" t="n">
        <f aca="false">IF($C$4="citu pasākumu izmaksas",IF('1a+c+n'!$Q22="C",'1a+c+n'!B22,0))</f>
        <v>0</v>
      </c>
      <c r="C22" s="232" t="n">
        <f aca="false">IF($C$4="citu pasākumu izmaksas",IF('1a+c+n'!$Q22="C",'1a+c+n'!C22,0))</f>
        <v>0</v>
      </c>
      <c r="D22" s="76" t="n">
        <f aca="false">IF($C$4="citu pasākumu izmaksas",IF('1a+c+n'!$Q22="C",'1a+c+n'!D22,0))</f>
        <v>0</v>
      </c>
      <c r="E22" s="77"/>
      <c r="F22" s="75"/>
      <c r="G22" s="76"/>
      <c r="H22" s="76" t="n">
        <f aca="false">IF($C$4="citu pasākumu izmaksas",IF('1a+c+n'!$Q22="C",'1a+c+n'!H22,0))</f>
        <v>0</v>
      </c>
      <c r="I22" s="76"/>
      <c r="J22" s="76"/>
      <c r="K22" s="77" t="n">
        <f aca="false">IF($C$4="citu pasākumu izmaksas",IF('1a+c+n'!$Q22="C",'1a+c+n'!K22,0))</f>
        <v>0</v>
      </c>
      <c r="L22" s="238" t="n">
        <f aca="false">IF($C$4="citu pasākumu izmaksas",IF('1a+c+n'!$Q22="C",'1a+c+n'!L22,0))</f>
        <v>0</v>
      </c>
      <c r="M22" s="76" t="n">
        <f aca="false">IF($C$4="citu pasākumu izmaksas",IF('1a+c+n'!$Q22="C",'1a+c+n'!M22,0))</f>
        <v>0</v>
      </c>
      <c r="N22" s="76" t="n">
        <f aca="false">IF($C$4="citu pasākumu izmaksas",IF('1a+c+n'!$Q22="C",'1a+c+n'!N22,0))</f>
        <v>0</v>
      </c>
      <c r="O22" s="76" t="n">
        <f aca="false">IF($C$4="citu pasākumu izmaksas",IF('1a+c+n'!$Q22="C",'1a+c+n'!O22,0))</f>
        <v>0</v>
      </c>
      <c r="P22" s="77" t="n">
        <f aca="false">IF($C$4="citu pasākumu izmaksas",IF('1a+c+n'!$Q22="C",'1a+c+n'!P22,0))</f>
        <v>0</v>
      </c>
    </row>
    <row r="23" customFormat="false" ht="11.25" hidden="false" customHeight="false" outlineLevel="0" collapsed="false">
      <c r="A23" s="13" t="n">
        <f aca="false">IF(P23=0,0,IF(COUNTBLANK(P23)=1,0,COUNTA($P$14:P23)))</f>
        <v>0</v>
      </c>
      <c r="B23" s="76" t="n">
        <f aca="false">IF($C$4="citu pasākumu izmaksas",IF('1a+c+n'!$Q23="C",'1a+c+n'!B23,0))</f>
        <v>0</v>
      </c>
      <c r="C23" s="232" t="n">
        <f aca="false">IF($C$4="citu pasākumu izmaksas",IF('1a+c+n'!$Q23="C",'1a+c+n'!C23,0))</f>
        <v>0</v>
      </c>
      <c r="D23" s="76" t="n">
        <f aca="false">IF($C$4="citu pasākumu izmaksas",IF('1a+c+n'!$Q23="C",'1a+c+n'!D23,0))</f>
        <v>0</v>
      </c>
      <c r="E23" s="77"/>
      <c r="F23" s="75"/>
      <c r="G23" s="76"/>
      <c r="H23" s="76" t="n">
        <f aca="false">IF($C$4="citu pasākumu izmaksas",IF('1a+c+n'!$Q23="C",'1a+c+n'!H23,0))</f>
        <v>0</v>
      </c>
      <c r="I23" s="76"/>
      <c r="J23" s="76"/>
      <c r="K23" s="77" t="n">
        <f aca="false">IF($C$4="citu pasākumu izmaksas",IF('1a+c+n'!$Q23="C",'1a+c+n'!K23,0))</f>
        <v>0</v>
      </c>
      <c r="L23" s="238" t="n">
        <f aca="false">IF($C$4="citu pasākumu izmaksas",IF('1a+c+n'!$Q23="C",'1a+c+n'!L23,0))</f>
        <v>0</v>
      </c>
      <c r="M23" s="76" t="n">
        <f aca="false">IF($C$4="citu pasākumu izmaksas",IF('1a+c+n'!$Q23="C",'1a+c+n'!M23,0))</f>
        <v>0</v>
      </c>
      <c r="N23" s="76" t="n">
        <f aca="false">IF($C$4="citu pasākumu izmaksas",IF('1a+c+n'!$Q23="C",'1a+c+n'!N23,0))</f>
        <v>0</v>
      </c>
      <c r="O23" s="76" t="n">
        <f aca="false">IF($C$4="citu pasākumu izmaksas",IF('1a+c+n'!$Q23="C",'1a+c+n'!O23,0))</f>
        <v>0</v>
      </c>
      <c r="P23" s="77" t="n">
        <f aca="false">IF($C$4="citu pasākumu izmaksas",IF('1a+c+n'!$Q23="C",'1a+c+n'!P23,0))</f>
        <v>0</v>
      </c>
    </row>
    <row r="24" customFormat="false" ht="11.25" hidden="false" customHeight="false" outlineLevel="0" collapsed="false">
      <c r="A24" s="13" t="n">
        <f aca="false">IF(P24=0,0,IF(COUNTBLANK(P24)=1,0,COUNTA($P$14:P24)))</f>
        <v>0</v>
      </c>
      <c r="B24" s="76" t="n">
        <f aca="false">IF($C$4="citu pasākumu izmaksas",IF('1a+c+n'!$Q24="C",'1a+c+n'!B24,0))</f>
        <v>0</v>
      </c>
      <c r="C24" s="232" t="n">
        <f aca="false">IF($C$4="citu pasākumu izmaksas",IF('1a+c+n'!$Q24="C",'1a+c+n'!C24,0))</f>
        <v>0</v>
      </c>
      <c r="D24" s="76" t="n">
        <f aca="false">IF($C$4="citu pasākumu izmaksas",IF('1a+c+n'!$Q24="C",'1a+c+n'!D24,0))</f>
        <v>0</v>
      </c>
      <c r="E24" s="77"/>
      <c r="F24" s="75"/>
      <c r="G24" s="76"/>
      <c r="H24" s="76" t="n">
        <f aca="false">IF($C$4="citu pasākumu izmaksas",IF('1a+c+n'!$Q24="C",'1a+c+n'!H24,0))</f>
        <v>0</v>
      </c>
      <c r="I24" s="76"/>
      <c r="J24" s="76"/>
      <c r="K24" s="77" t="n">
        <f aca="false">IF($C$4="citu pasākumu izmaksas",IF('1a+c+n'!$Q24="C",'1a+c+n'!K24,0))</f>
        <v>0</v>
      </c>
      <c r="L24" s="238" t="n">
        <f aca="false">IF($C$4="citu pasākumu izmaksas",IF('1a+c+n'!$Q24="C",'1a+c+n'!L24,0))</f>
        <v>0</v>
      </c>
      <c r="M24" s="76" t="n">
        <f aca="false">IF($C$4="citu pasākumu izmaksas",IF('1a+c+n'!$Q24="C",'1a+c+n'!M24,0))</f>
        <v>0</v>
      </c>
      <c r="N24" s="76" t="n">
        <f aca="false">IF($C$4="citu pasākumu izmaksas",IF('1a+c+n'!$Q24="C",'1a+c+n'!N24,0))</f>
        <v>0</v>
      </c>
      <c r="O24" s="76" t="n">
        <f aca="false">IF($C$4="citu pasākumu izmaksas",IF('1a+c+n'!$Q24="C",'1a+c+n'!O24,0))</f>
        <v>0</v>
      </c>
      <c r="P24" s="77" t="n">
        <f aca="false">IF($C$4="citu pasākumu izmaksas",IF('1a+c+n'!$Q24="C",'1a+c+n'!P24,0))</f>
        <v>0</v>
      </c>
    </row>
    <row r="25" customFormat="false" ht="11.25" hidden="false" customHeight="false" outlineLevel="0" collapsed="false">
      <c r="A25" s="13" t="n">
        <f aca="false">IF(P25=0,0,IF(COUNTBLANK(P25)=1,0,COUNTA($P$14:P25)))</f>
        <v>0</v>
      </c>
      <c r="B25" s="76" t="n">
        <f aca="false">IF($C$4="citu pasākumu izmaksas",IF('1a+c+n'!$Q25="C",'1a+c+n'!B25,0))</f>
        <v>0</v>
      </c>
      <c r="C25" s="232" t="n">
        <f aca="false">IF($C$4="citu pasākumu izmaksas",IF('1a+c+n'!$Q25="C",'1a+c+n'!C25,0))</f>
        <v>0</v>
      </c>
      <c r="D25" s="76" t="n">
        <f aca="false">IF($C$4="citu pasākumu izmaksas",IF('1a+c+n'!$Q25="C",'1a+c+n'!D25,0))</f>
        <v>0</v>
      </c>
      <c r="E25" s="77"/>
      <c r="F25" s="75"/>
      <c r="G25" s="76"/>
      <c r="H25" s="76" t="n">
        <f aca="false">IF($C$4="citu pasākumu izmaksas",IF('1a+c+n'!$Q25="C",'1a+c+n'!H25,0))</f>
        <v>0</v>
      </c>
      <c r="I25" s="76"/>
      <c r="J25" s="76"/>
      <c r="K25" s="77" t="n">
        <f aca="false">IF($C$4="citu pasākumu izmaksas",IF('1a+c+n'!$Q25="C",'1a+c+n'!K25,0))</f>
        <v>0</v>
      </c>
      <c r="L25" s="238" t="n">
        <f aca="false">IF($C$4="citu pasākumu izmaksas",IF('1a+c+n'!$Q25="C",'1a+c+n'!L25,0))</f>
        <v>0</v>
      </c>
      <c r="M25" s="76" t="n">
        <f aca="false">IF($C$4="citu pasākumu izmaksas",IF('1a+c+n'!$Q25="C",'1a+c+n'!M25,0))</f>
        <v>0</v>
      </c>
      <c r="N25" s="76" t="n">
        <f aca="false">IF($C$4="citu pasākumu izmaksas",IF('1a+c+n'!$Q25="C",'1a+c+n'!N25,0))</f>
        <v>0</v>
      </c>
      <c r="O25" s="76" t="n">
        <f aca="false">IF($C$4="citu pasākumu izmaksas",IF('1a+c+n'!$Q25="C",'1a+c+n'!O25,0))</f>
        <v>0</v>
      </c>
      <c r="P25" s="77" t="n">
        <f aca="false">IF($C$4="citu pasākumu izmaksas",IF('1a+c+n'!$Q25="C",'1a+c+n'!P25,0))</f>
        <v>0</v>
      </c>
    </row>
    <row r="26" customFormat="false" ht="11.25" hidden="false" customHeight="false" outlineLevel="0" collapsed="false">
      <c r="A26" s="13" t="n">
        <f aca="false">IF(P26=0,0,IF(COUNTBLANK(P26)=1,0,COUNTA($P$14:P26)))</f>
        <v>0</v>
      </c>
      <c r="B26" s="76" t="n">
        <f aca="false">IF($C$4="citu pasākumu izmaksas",IF('1a+c+n'!$Q26="C",'1a+c+n'!B26,0))</f>
        <v>0</v>
      </c>
      <c r="C26" s="232" t="n">
        <f aca="false">IF($C$4="citu pasākumu izmaksas",IF('1a+c+n'!$Q26="C",'1a+c+n'!C26,0))</f>
        <v>0</v>
      </c>
      <c r="D26" s="76" t="n">
        <f aca="false">IF($C$4="citu pasākumu izmaksas",IF('1a+c+n'!$Q26="C",'1a+c+n'!D26,0))</f>
        <v>0</v>
      </c>
      <c r="E26" s="77"/>
      <c r="F26" s="75"/>
      <c r="G26" s="76"/>
      <c r="H26" s="76" t="n">
        <f aca="false">IF($C$4="citu pasākumu izmaksas",IF('1a+c+n'!$Q26="C",'1a+c+n'!H26,0))</f>
        <v>0</v>
      </c>
      <c r="I26" s="76"/>
      <c r="J26" s="76"/>
      <c r="K26" s="77" t="n">
        <f aca="false">IF($C$4="citu pasākumu izmaksas",IF('1a+c+n'!$Q26="C",'1a+c+n'!K26,0))</f>
        <v>0</v>
      </c>
      <c r="L26" s="238" t="n">
        <f aca="false">IF($C$4="citu pasākumu izmaksas",IF('1a+c+n'!$Q26="C",'1a+c+n'!L26,0))</f>
        <v>0</v>
      </c>
      <c r="M26" s="76" t="n">
        <f aca="false">IF($C$4="citu pasākumu izmaksas",IF('1a+c+n'!$Q26="C",'1a+c+n'!M26,0))</f>
        <v>0</v>
      </c>
      <c r="N26" s="76" t="n">
        <f aca="false">IF($C$4="citu pasākumu izmaksas",IF('1a+c+n'!$Q26="C",'1a+c+n'!N26,0))</f>
        <v>0</v>
      </c>
      <c r="O26" s="76" t="n">
        <f aca="false">IF($C$4="citu pasākumu izmaksas",IF('1a+c+n'!$Q26="C",'1a+c+n'!O26,0))</f>
        <v>0</v>
      </c>
      <c r="P26" s="77" t="n">
        <f aca="false">IF($C$4="citu pasākumu izmaksas",IF('1a+c+n'!$Q26="C",'1a+c+n'!P26,0))</f>
        <v>0</v>
      </c>
    </row>
    <row r="27" customFormat="false" ht="11.25" hidden="false" customHeight="false" outlineLevel="0" collapsed="false">
      <c r="A27" s="13" t="n">
        <f aca="false">IF(P27=0,0,IF(COUNTBLANK(P27)=1,0,COUNTA($P$14:P27)))</f>
        <v>0</v>
      </c>
      <c r="B27" s="76" t="n">
        <f aca="false">IF($C$4="citu pasākumu izmaksas",IF('1a+c+n'!$Q27="C",'1a+c+n'!B27,0))</f>
        <v>0</v>
      </c>
      <c r="C27" s="232" t="n">
        <f aca="false">IF($C$4="citu pasākumu izmaksas",IF('1a+c+n'!$Q27="C",'1a+c+n'!C27,0))</f>
        <v>0</v>
      </c>
      <c r="D27" s="76" t="n">
        <f aca="false">IF($C$4="citu pasākumu izmaksas",IF('1a+c+n'!$Q27="C",'1a+c+n'!D27,0))</f>
        <v>0</v>
      </c>
      <c r="E27" s="77"/>
      <c r="F27" s="75"/>
      <c r="G27" s="76"/>
      <c r="H27" s="76" t="n">
        <f aca="false">IF($C$4="citu pasākumu izmaksas",IF('1a+c+n'!$Q27="C",'1a+c+n'!H27,0))</f>
        <v>0</v>
      </c>
      <c r="I27" s="76"/>
      <c r="J27" s="76"/>
      <c r="K27" s="77" t="n">
        <f aca="false">IF($C$4="citu pasākumu izmaksas",IF('1a+c+n'!$Q27="C",'1a+c+n'!K27,0))</f>
        <v>0</v>
      </c>
      <c r="L27" s="238" t="n">
        <f aca="false">IF($C$4="citu pasākumu izmaksas",IF('1a+c+n'!$Q27="C",'1a+c+n'!L27,0))</f>
        <v>0</v>
      </c>
      <c r="M27" s="76" t="n">
        <f aca="false">IF($C$4="citu pasākumu izmaksas",IF('1a+c+n'!$Q27="C",'1a+c+n'!M27,0))</f>
        <v>0</v>
      </c>
      <c r="N27" s="76" t="n">
        <f aca="false">IF($C$4="citu pasākumu izmaksas",IF('1a+c+n'!$Q27="C",'1a+c+n'!N27,0))</f>
        <v>0</v>
      </c>
      <c r="O27" s="76" t="n">
        <f aca="false">IF($C$4="citu pasākumu izmaksas",IF('1a+c+n'!$Q27="C",'1a+c+n'!O27,0))</f>
        <v>0</v>
      </c>
      <c r="P27" s="77" t="n">
        <f aca="false">IF($C$4="citu pasākumu izmaksas",IF('1a+c+n'!$Q27="C",'1a+c+n'!P27,0))</f>
        <v>0</v>
      </c>
    </row>
    <row r="28" customFormat="false" ht="11.25" hidden="false" customHeight="false" outlineLevel="0" collapsed="false">
      <c r="A28" s="13" t="n">
        <f aca="false">IF(P28=0,0,IF(COUNTBLANK(P28)=1,0,COUNTA($P$14:P28)))</f>
        <v>0</v>
      </c>
      <c r="B28" s="76" t="n">
        <f aca="false">IF($C$4="citu pasākumu izmaksas",IF('1a+c+n'!$Q28="C",'1a+c+n'!B28,0))</f>
        <v>0</v>
      </c>
      <c r="C28" s="232" t="n">
        <f aca="false">IF($C$4="citu pasākumu izmaksas",IF('1a+c+n'!$Q28="C",'1a+c+n'!C28,0))</f>
        <v>0</v>
      </c>
      <c r="D28" s="76" t="n">
        <f aca="false">IF($C$4="citu pasākumu izmaksas",IF('1a+c+n'!$Q28="C",'1a+c+n'!D28,0))</f>
        <v>0</v>
      </c>
      <c r="E28" s="77"/>
      <c r="F28" s="75"/>
      <c r="G28" s="76"/>
      <c r="H28" s="76" t="n">
        <f aca="false">IF($C$4="citu pasākumu izmaksas",IF('1a+c+n'!$Q28="C",'1a+c+n'!H28,0))</f>
        <v>0</v>
      </c>
      <c r="I28" s="76"/>
      <c r="J28" s="76"/>
      <c r="K28" s="77" t="n">
        <f aca="false">IF($C$4="citu pasākumu izmaksas",IF('1a+c+n'!$Q28="C",'1a+c+n'!K28,0))</f>
        <v>0</v>
      </c>
      <c r="L28" s="238" t="n">
        <f aca="false">IF($C$4="citu pasākumu izmaksas",IF('1a+c+n'!$Q28="C",'1a+c+n'!L28,0))</f>
        <v>0</v>
      </c>
      <c r="M28" s="76" t="n">
        <f aca="false">IF($C$4="citu pasākumu izmaksas",IF('1a+c+n'!$Q28="C",'1a+c+n'!M28,0))</f>
        <v>0</v>
      </c>
      <c r="N28" s="76" t="n">
        <f aca="false">IF($C$4="citu pasākumu izmaksas",IF('1a+c+n'!$Q28="C",'1a+c+n'!N28,0))</f>
        <v>0</v>
      </c>
      <c r="O28" s="76" t="n">
        <f aca="false">IF($C$4="citu pasākumu izmaksas",IF('1a+c+n'!$Q28="C",'1a+c+n'!O28,0))</f>
        <v>0</v>
      </c>
      <c r="P28" s="77" t="n">
        <f aca="false">IF($C$4="citu pasākumu izmaksas",IF('1a+c+n'!$Q28="C",'1a+c+n'!P28,0))</f>
        <v>0</v>
      </c>
    </row>
    <row r="29" customFormat="false" ht="11.25" hidden="false" customHeight="false" outlineLevel="0" collapsed="false">
      <c r="A29" s="13" t="n">
        <f aca="false">IF(P29=0,0,IF(COUNTBLANK(P29)=1,0,COUNTA($P$14:P29)))</f>
        <v>0</v>
      </c>
      <c r="B29" s="76" t="n">
        <f aca="false">IF($C$4="citu pasākumu izmaksas",IF('1a+c+n'!$Q29="C",'1a+c+n'!B29,0))</f>
        <v>0</v>
      </c>
      <c r="C29" s="232" t="n">
        <f aca="false">IF($C$4="citu pasākumu izmaksas",IF('1a+c+n'!$Q29="C",'1a+c+n'!C29,0))</f>
        <v>0</v>
      </c>
      <c r="D29" s="76" t="n">
        <f aca="false">IF($C$4="citu pasākumu izmaksas",IF('1a+c+n'!$Q29="C",'1a+c+n'!D29,0))</f>
        <v>0</v>
      </c>
      <c r="E29" s="77"/>
      <c r="F29" s="75"/>
      <c r="G29" s="76"/>
      <c r="H29" s="76" t="n">
        <f aca="false">IF($C$4="citu pasākumu izmaksas",IF('1a+c+n'!$Q29="C",'1a+c+n'!H29,0))</f>
        <v>0</v>
      </c>
      <c r="I29" s="76"/>
      <c r="J29" s="76"/>
      <c r="K29" s="77" t="n">
        <f aca="false">IF($C$4="citu pasākumu izmaksas",IF('1a+c+n'!$Q29="C",'1a+c+n'!K29,0))</f>
        <v>0</v>
      </c>
      <c r="L29" s="238" t="n">
        <f aca="false">IF($C$4="citu pasākumu izmaksas",IF('1a+c+n'!$Q29="C",'1a+c+n'!L29,0))</f>
        <v>0</v>
      </c>
      <c r="M29" s="76" t="n">
        <f aca="false">IF($C$4="citu pasākumu izmaksas",IF('1a+c+n'!$Q29="C",'1a+c+n'!M29,0))</f>
        <v>0</v>
      </c>
      <c r="N29" s="76" t="n">
        <f aca="false">IF($C$4="citu pasākumu izmaksas",IF('1a+c+n'!$Q29="C",'1a+c+n'!N29,0))</f>
        <v>0</v>
      </c>
      <c r="O29" s="76" t="n">
        <f aca="false">IF($C$4="citu pasākumu izmaksas",IF('1a+c+n'!$Q29="C",'1a+c+n'!O29,0))</f>
        <v>0</v>
      </c>
      <c r="P29" s="77" t="n">
        <f aca="false">IF($C$4="citu pasākumu izmaksas",IF('1a+c+n'!$Q29="C",'1a+c+n'!P29,0))</f>
        <v>0</v>
      </c>
    </row>
    <row r="30" customFormat="false" ht="11.25" hidden="false" customHeight="false" outlineLevel="0" collapsed="false">
      <c r="A30" s="13" t="n">
        <f aca="false">IF(P30=0,0,IF(COUNTBLANK(P30)=1,0,COUNTA($P$14:P30)))</f>
        <v>0</v>
      </c>
      <c r="B30" s="76" t="n">
        <f aca="false">IF($C$4="citu pasākumu izmaksas",IF('1a+c+n'!$Q30="C",'1a+c+n'!B30,0))</f>
        <v>0</v>
      </c>
      <c r="C30" s="232" t="n">
        <f aca="false">IF($C$4="citu pasākumu izmaksas",IF('1a+c+n'!$Q30="C",'1a+c+n'!C30,0))</f>
        <v>0</v>
      </c>
      <c r="D30" s="76" t="n">
        <f aca="false">IF($C$4="citu pasākumu izmaksas",IF('1a+c+n'!$Q30="C",'1a+c+n'!D30,0))</f>
        <v>0</v>
      </c>
      <c r="E30" s="77"/>
      <c r="F30" s="75"/>
      <c r="G30" s="76"/>
      <c r="H30" s="76" t="n">
        <f aca="false">IF($C$4="citu pasākumu izmaksas",IF('1a+c+n'!$Q30="C",'1a+c+n'!H30,0))</f>
        <v>0</v>
      </c>
      <c r="I30" s="76"/>
      <c r="J30" s="76"/>
      <c r="K30" s="77" t="n">
        <f aca="false">IF($C$4="citu pasākumu izmaksas",IF('1a+c+n'!$Q30="C",'1a+c+n'!K30,0))</f>
        <v>0</v>
      </c>
      <c r="L30" s="238" t="n">
        <f aca="false">IF($C$4="citu pasākumu izmaksas",IF('1a+c+n'!$Q30="C",'1a+c+n'!L30,0))</f>
        <v>0</v>
      </c>
      <c r="M30" s="76" t="n">
        <f aca="false">IF($C$4="citu pasākumu izmaksas",IF('1a+c+n'!$Q30="C",'1a+c+n'!M30,0))</f>
        <v>0</v>
      </c>
      <c r="N30" s="76" t="n">
        <f aca="false">IF($C$4="citu pasākumu izmaksas",IF('1a+c+n'!$Q30="C",'1a+c+n'!N30,0))</f>
        <v>0</v>
      </c>
      <c r="O30" s="76" t="n">
        <f aca="false">IF($C$4="citu pasākumu izmaksas",IF('1a+c+n'!$Q30="C",'1a+c+n'!O30,0))</f>
        <v>0</v>
      </c>
      <c r="P30" s="77" t="n">
        <f aca="false">IF($C$4="citu pasākumu izmaksas",IF('1a+c+n'!$Q30="C",'1a+c+n'!P30,0))</f>
        <v>0</v>
      </c>
    </row>
    <row r="31" customFormat="false" ht="11.25" hidden="false" customHeight="false" outlineLevel="0" collapsed="false">
      <c r="A31" s="13" t="n">
        <f aca="false">IF(P31=0,0,IF(COUNTBLANK(P31)=1,0,COUNTA($P$14:P31)))</f>
        <v>0</v>
      </c>
      <c r="B31" s="76" t="n">
        <f aca="false">IF($C$4="citu pasākumu izmaksas",IF('1a+c+n'!$Q31="C",'1a+c+n'!B31,0))</f>
        <v>0</v>
      </c>
      <c r="C31" s="232" t="n">
        <f aca="false">IF($C$4="citu pasākumu izmaksas",IF('1a+c+n'!$Q31="C",'1a+c+n'!C31,0))</f>
        <v>0</v>
      </c>
      <c r="D31" s="76" t="n">
        <f aca="false">IF($C$4="citu pasākumu izmaksas",IF('1a+c+n'!$Q31="C",'1a+c+n'!D31,0))</f>
        <v>0</v>
      </c>
      <c r="E31" s="77"/>
      <c r="F31" s="75"/>
      <c r="G31" s="76"/>
      <c r="H31" s="76" t="n">
        <f aca="false">IF($C$4="citu pasākumu izmaksas",IF('1a+c+n'!$Q31="C",'1a+c+n'!H31,0))</f>
        <v>0</v>
      </c>
      <c r="I31" s="76"/>
      <c r="J31" s="76"/>
      <c r="K31" s="77" t="n">
        <f aca="false">IF($C$4="citu pasākumu izmaksas",IF('1a+c+n'!$Q31="C",'1a+c+n'!K31,0))</f>
        <v>0</v>
      </c>
      <c r="L31" s="238" t="n">
        <f aca="false">IF($C$4="citu pasākumu izmaksas",IF('1a+c+n'!$Q31="C",'1a+c+n'!L31,0))</f>
        <v>0</v>
      </c>
      <c r="M31" s="76" t="n">
        <f aca="false">IF($C$4="citu pasākumu izmaksas",IF('1a+c+n'!$Q31="C",'1a+c+n'!M31,0))</f>
        <v>0</v>
      </c>
      <c r="N31" s="76" t="n">
        <f aca="false">IF($C$4="citu pasākumu izmaksas",IF('1a+c+n'!$Q31="C",'1a+c+n'!N31,0))</f>
        <v>0</v>
      </c>
      <c r="O31" s="76" t="n">
        <f aca="false">IF($C$4="citu pasākumu izmaksas",IF('1a+c+n'!$Q31="C",'1a+c+n'!O31,0))</f>
        <v>0</v>
      </c>
      <c r="P31" s="77" t="n">
        <f aca="false">IF($C$4="citu pasākumu izmaksas",IF('1a+c+n'!$Q31="C",'1a+c+n'!P31,0))</f>
        <v>0</v>
      </c>
    </row>
    <row r="32" customFormat="false" ht="11.25" hidden="false" customHeight="false" outlineLevel="0" collapsed="false">
      <c r="A32" s="13" t="n">
        <f aca="false">IF(P32=0,0,IF(COUNTBLANK(P32)=1,0,COUNTA($P$14:P32)))</f>
        <v>0</v>
      </c>
      <c r="B32" s="76" t="n">
        <f aca="false">IF($C$4="citu pasākumu izmaksas",IF('1a+c+n'!$Q32="C",'1a+c+n'!B32,0))</f>
        <v>0</v>
      </c>
      <c r="C32" s="232" t="n">
        <f aca="false">IF($C$4="citu pasākumu izmaksas",IF('1a+c+n'!$Q32="C",'1a+c+n'!C32,0))</f>
        <v>0</v>
      </c>
      <c r="D32" s="76" t="n">
        <f aca="false">IF($C$4="citu pasākumu izmaksas",IF('1a+c+n'!$Q32="C",'1a+c+n'!D32,0))</f>
        <v>0</v>
      </c>
      <c r="E32" s="77"/>
      <c r="F32" s="75"/>
      <c r="G32" s="76"/>
      <c r="H32" s="76" t="n">
        <f aca="false">IF($C$4="citu pasākumu izmaksas",IF('1a+c+n'!$Q32="C",'1a+c+n'!H32,0))</f>
        <v>0</v>
      </c>
      <c r="I32" s="76"/>
      <c r="J32" s="76"/>
      <c r="K32" s="77" t="n">
        <f aca="false">IF($C$4="citu pasākumu izmaksas",IF('1a+c+n'!$Q32="C",'1a+c+n'!K32,0))</f>
        <v>0</v>
      </c>
      <c r="L32" s="238" t="n">
        <f aca="false">IF($C$4="citu pasākumu izmaksas",IF('1a+c+n'!$Q32="C",'1a+c+n'!L32,0))</f>
        <v>0</v>
      </c>
      <c r="M32" s="76" t="n">
        <f aca="false">IF($C$4="citu pasākumu izmaksas",IF('1a+c+n'!$Q32="C",'1a+c+n'!M32,0))</f>
        <v>0</v>
      </c>
      <c r="N32" s="76" t="n">
        <f aca="false">IF($C$4="citu pasākumu izmaksas",IF('1a+c+n'!$Q32="C",'1a+c+n'!N32,0))</f>
        <v>0</v>
      </c>
      <c r="O32" s="76" t="n">
        <f aca="false">IF($C$4="citu pasākumu izmaksas",IF('1a+c+n'!$Q32="C",'1a+c+n'!O32,0))</f>
        <v>0</v>
      </c>
      <c r="P32" s="77" t="n">
        <f aca="false">IF($C$4="citu pasākumu izmaksas",IF('1a+c+n'!$Q32="C",'1a+c+n'!P32,0))</f>
        <v>0</v>
      </c>
    </row>
    <row r="33" customFormat="false" ht="11.25" hidden="false" customHeight="false" outlineLevel="0" collapsed="false">
      <c r="A33" s="13" t="n">
        <f aca="false">IF(P33=0,0,IF(COUNTBLANK(P33)=1,0,COUNTA($P$14:P33)))</f>
        <v>0</v>
      </c>
      <c r="B33" s="76" t="n">
        <f aca="false">IF($C$4="citu pasākumu izmaksas",IF('1a+c+n'!$Q33="C",'1a+c+n'!B33,0))</f>
        <v>0</v>
      </c>
      <c r="C33" s="232" t="n">
        <f aca="false">IF($C$4="citu pasākumu izmaksas",IF('1a+c+n'!$Q33="C",'1a+c+n'!C33,0))</f>
        <v>0</v>
      </c>
      <c r="D33" s="76" t="n">
        <f aca="false">IF($C$4="citu pasākumu izmaksas",IF('1a+c+n'!$Q33="C",'1a+c+n'!D33,0))</f>
        <v>0</v>
      </c>
      <c r="E33" s="77"/>
      <c r="F33" s="75"/>
      <c r="G33" s="76"/>
      <c r="H33" s="76" t="n">
        <f aca="false">IF($C$4="citu pasākumu izmaksas",IF('1a+c+n'!$Q33="C",'1a+c+n'!H33,0))</f>
        <v>0</v>
      </c>
      <c r="I33" s="76"/>
      <c r="J33" s="76"/>
      <c r="K33" s="77" t="n">
        <f aca="false">IF($C$4="citu pasākumu izmaksas",IF('1a+c+n'!$Q33="C",'1a+c+n'!K33,0))</f>
        <v>0</v>
      </c>
      <c r="L33" s="238" t="n">
        <f aca="false">IF($C$4="citu pasākumu izmaksas",IF('1a+c+n'!$Q33="C",'1a+c+n'!L33,0))</f>
        <v>0</v>
      </c>
      <c r="M33" s="76" t="n">
        <f aca="false">IF($C$4="citu pasākumu izmaksas",IF('1a+c+n'!$Q33="C",'1a+c+n'!M33,0))</f>
        <v>0</v>
      </c>
      <c r="N33" s="76" t="n">
        <f aca="false">IF($C$4="citu pasākumu izmaksas",IF('1a+c+n'!$Q33="C",'1a+c+n'!N33,0))</f>
        <v>0</v>
      </c>
      <c r="O33" s="76" t="n">
        <f aca="false">IF($C$4="citu pasākumu izmaksas",IF('1a+c+n'!$Q33="C",'1a+c+n'!O33,0))</f>
        <v>0</v>
      </c>
      <c r="P33" s="77" t="n">
        <f aca="false">IF($C$4="citu pasākumu izmaksas",IF('1a+c+n'!$Q33="C",'1a+c+n'!P33,0))</f>
        <v>0</v>
      </c>
    </row>
    <row r="34" customFormat="false" ht="11.25" hidden="false" customHeight="false" outlineLevel="0" collapsed="false">
      <c r="A34" s="13" t="n">
        <f aca="false">IF(P34=0,0,IF(COUNTBLANK(P34)=1,0,COUNTA($P$14:P34)))</f>
        <v>0</v>
      </c>
      <c r="B34" s="76" t="n">
        <f aca="false">IF($C$4="citu pasākumu izmaksas",IF('1a+c+n'!$Q34="C",'1a+c+n'!B34,0))</f>
        <v>0</v>
      </c>
      <c r="C34" s="232" t="n">
        <f aca="false">IF($C$4="citu pasākumu izmaksas",IF('1a+c+n'!$Q34="C",'1a+c+n'!C34,0))</f>
        <v>0</v>
      </c>
      <c r="D34" s="76" t="n">
        <f aca="false">IF($C$4="citu pasākumu izmaksas",IF('1a+c+n'!$Q34="C",'1a+c+n'!D34,0))</f>
        <v>0</v>
      </c>
      <c r="E34" s="77"/>
      <c r="F34" s="75"/>
      <c r="G34" s="76"/>
      <c r="H34" s="76" t="n">
        <f aca="false">IF($C$4="citu pasākumu izmaksas",IF('1a+c+n'!$Q34="C",'1a+c+n'!H34,0))</f>
        <v>0</v>
      </c>
      <c r="I34" s="76"/>
      <c r="J34" s="76"/>
      <c r="K34" s="77" t="n">
        <f aca="false">IF($C$4="citu pasākumu izmaksas",IF('1a+c+n'!$Q34="C",'1a+c+n'!K34,0))</f>
        <v>0</v>
      </c>
      <c r="L34" s="238" t="n">
        <f aca="false">IF($C$4="citu pasākumu izmaksas",IF('1a+c+n'!$Q34="C",'1a+c+n'!L34,0))</f>
        <v>0</v>
      </c>
      <c r="M34" s="76" t="n">
        <f aca="false">IF($C$4="citu pasākumu izmaksas",IF('1a+c+n'!$Q34="C",'1a+c+n'!M34,0))</f>
        <v>0</v>
      </c>
      <c r="N34" s="76" t="n">
        <f aca="false">IF($C$4="citu pasākumu izmaksas",IF('1a+c+n'!$Q34="C",'1a+c+n'!N34,0))</f>
        <v>0</v>
      </c>
      <c r="O34" s="76" t="n">
        <f aca="false">IF($C$4="citu pasākumu izmaksas",IF('1a+c+n'!$Q34="C",'1a+c+n'!O34,0))</f>
        <v>0</v>
      </c>
      <c r="P34" s="77" t="n">
        <f aca="false">IF($C$4="citu pasākumu izmaksas",IF('1a+c+n'!$Q34="C",'1a+c+n'!P34,0))</f>
        <v>0</v>
      </c>
    </row>
    <row r="35" customFormat="false" ht="11.25" hidden="false" customHeight="false" outlineLevel="0" collapsed="false">
      <c r="A35" s="13" t="n">
        <f aca="false">IF(P35=0,0,IF(COUNTBLANK(P35)=1,0,COUNTA($P$14:P35)))</f>
        <v>0</v>
      </c>
      <c r="B35" s="76" t="n">
        <f aca="false">IF($C$4="citu pasākumu izmaksas",IF('1a+c+n'!$Q35="C",'1a+c+n'!B35,0))</f>
        <v>0</v>
      </c>
      <c r="C35" s="232" t="n">
        <f aca="false">IF($C$4="citu pasākumu izmaksas",IF('1a+c+n'!$Q35="C",'1a+c+n'!C35,0))</f>
        <v>0</v>
      </c>
      <c r="D35" s="76" t="n">
        <f aca="false">IF($C$4="citu pasākumu izmaksas",IF('1a+c+n'!$Q35="C",'1a+c+n'!D35,0))</f>
        <v>0</v>
      </c>
      <c r="E35" s="77"/>
      <c r="F35" s="75"/>
      <c r="G35" s="76"/>
      <c r="H35" s="76" t="n">
        <f aca="false">IF($C$4="citu pasākumu izmaksas",IF('1a+c+n'!$Q35="C",'1a+c+n'!H35,0))</f>
        <v>0</v>
      </c>
      <c r="I35" s="76"/>
      <c r="J35" s="76"/>
      <c r="K35" s="77" t="n">
        <f aca="false">IF($C$4="citu pasākumu izmaksas",IF('1a+c+n'!$Q35="C",'1a+c+n'!K35,0))</f>
        <v>0</v>
      </c>
      <c r="L35" s="238" t="n">
        <f aca="false">IF($C$4="citu pasākumu izmaksas",IF('1a+c+n'!$Q35="C",'1a+c+n'!L35,0))</f>
        <v>0</v>
      </c>
      <c r="M35" s="76" t="n">
        <f aca="false">IF($C$4="citu pasākumu izmaksas",IF('1a+c+n'!$Q35="C",'1a+c+n'!M35,0))</f>
        <v>0</v>
      </c>
      <c r="N35" s="76" t="n">
        <f aca="false">IF($C$4="citu pasākumu izmaksas",IF('1a+c+n'!$Q35="C",'1a+c+n'!N35,0))</f>
        <v>0</v>
      </c>
      <c r="O35" s="76" t="n">
        <f aca="false">IF($C$4="citu pasākumu izmaksas",IF('1a+c+n'!$Q35="C",'1a+c+n'!O35,0))</f>
        <v>0</v>
      </c>
      <c r="P35" s="77" t="n">
        <f aca="false">IF($C$4="citu pasākumu izmaksas",IF('1a+c+n'!$Q35="C",'1a+c+n'!P35,0))</f>
        <v>0</v>
      </c>
    </row>
    <row r="36" customFormat="false" ht="11.25" hidden="false" customHeight="false" outlineLevel="0" collapsed="false">
      <c r="A36" s="13" t="n">
        <f aca="false">IF(P36=0,0,IF(COUNTBLANK(P36)=1,0,COUNTA($P$14:P36)))</f>
        <v>0</v>
      </c>
      <c r="B36" s="76" t="n">
        <f aca="false">IF($C$4="citu pasākumu izmaksas",IF('1a+c+n'!$Q36="C",'1a+c+n'!B36,0))</f>
        <v>0</v>
      </c>
      <c r="C36" s="232" t="n">
        <f aca="false">IF($C$4="citu pasākumu izmaksas",IF('1a+c+n'!$Q36="C",'1a+c+n'!C36,0))</f>
        <v>0</v>
      </c>
      <c r="D36" s="76" t="n">
        <f aca="false">IF($C$4="citu pasākumu izmaksas",IF('1a+c+n'!$Q36="C",'1a+c+n'!D36,0))</f>
        <v>0</v>
      </c>
      <c r="E36" s="77"/>
      <c r="F36" s="75"/>
      <c r="G36" s="76"/>
      <c r="H36" s="76" t="n">
        <f aca="false">IF($C$4="citu pasākumu izmaksas",IF('1a+c+n'!$Q36="C",'1a+c+n'!H36,0))</f>
        <v>0</v>
      </c>
      <c r="I36" s="76"/>
      <c r="J36" s="76"/>
      <c r="K36" s="77" t="n">
        <f aca="false">IF($C$4="citu pasākumu izmaksas",IF('1a+c+n'!$Q36="C",'1a+c+n'!K36,0))</f>
        <v>0</v>
      </c>
      <c r="L36" s="238" t="n">
        <f aca="false">IF($C$4="citu pasākumu izmaksas",IF('1a+c+n'!$Q36="C",'1a+c+n'!L36,0))</f>
        <v>0</v>
      </c>
      <c r="M36" s="76" t="n">
        <f aca="false">IF($C$4="citu pasākumu izmaksas",IF('1a+c+n'!$Q36="C",'1a+c+n'!M36,0))</f>
        <v>0</v>
      </c>
      <c r="N36" s="76" t="n">
        <f aca="false">IF($C$4="citu pasākumu izmaksas",IF('1a+c+n'!$Q36="C",'1a+c+n'!N36,0))</f>
        <v>0</v>
      </c>
      <c r="O36" s="76" t="n">
        <f aca="false">IF($C$4="citu pasākumu izmaksas",IF('1a+c+n'!$Q36="C",'1a+c+n'!O36,0))</f>
        <v>0</v>
      </c>
      <c r="P36" s="77" t="n">
        <f aca="false">IF($C$4="citu pasākumu izmaksas",IF('1a+c+n'!$Q36="C",'1a+c+n'!P36,0))</f>
        <v>0</v>
      </c>
    </row>
    <row r="37" customFormat="false" ht="11.25" hidden="false" customHeight="false" outlineLevel="0" collapsed="false">
      <c r="A37" s="13" t="n">
        <f aca="false">IF(P37=0,0,IF(COUNTBLANK(P37)=1,0,COUNTA($P$14:P37)))</f>
        <v>0</v>
      </c>
      <c r="B37" s="76" t="n">
        <f aca="false">IF($C$4="citu pasākumu izmaksas",IF('1a+c+n'!$Q37="C",'1a+c+n'!B37,0))</f>
        <v>0</v>
      </c>
      <c r="C37" s="232" t="n">
        <f aca="false">IF($C$4="citu pasākumu izmaksas",IF('1a+c+n'!$Q37="C",'1a+c+n'!C37,0))</f>
        <v>0</v>
      </c>
      <c r="D37" s="76" t="n">
        <f aca="false">IF($C$4="citu pasākumu izmaksas",IF('1a+c+n'!$Q37="C",'1a+c+n'!D37,0))</f>
        <v>0</v>
      </c>
      <c r="E37" s="77"/>
      <c r="F37" s="75"/>
      <c r="G37" s="76"/>
      <c r="H37" s="76" t="n">
        <f aca="false">IF($C$4="citu pasākumu izmaksas",IF('1a+c+n'!$Q37="C",'1a+c+n'!H37,0))</f>
        <v>0</v>
      </c>
      <c r="I37" s="76"/>
      <c r="J37" s="76"/>
      <c r="K37" s="77" t="n">
        <f aca="false">IF($C$4="citu pasākumu izmaksas",IF('1a+c+n'!$Q37="C",'1a+c+n'!K37,0))</f>
        <v>0</v>
      </c>
      <c r="L37" s="238" t="n">
        <f aca="false">IF($C$4="citu pasākumu izmaksas",IF('1a+c+n'!$Q37="C",'1a+c+n'!L37,0))</f>
        <v>0</v>
      </c>
      <c r="M37" s="76" t="n">
        <f aca="false">IF($C$4="citu pasākumu izmaksas",IF('1a+c+n'!$Q37="C",'1a+c+n'!M37,0))</f>
        <v>0</v>
      </c>
      <c r="N37" s="76" t="n">
        <f aca="false">IF($C$4="citu pasākumu izmaksas",IF('1a+c+n'!$Q37="C",'1a+c+n'!N37,0))</f>
        <v>0</v>
      </c>
      <c r="O37" s="76" t="n">
        <f aca="false">IF($C$4="citu pasākumu izmaksas",IF('1a+c+n'!$Q37="C",'1a+c+n'!O37,0))</f>
        <v>0</v>
      </c>
      <c r="P37" s="77" t="n">
        <f aca="false">IF($C$4="citu pasākumu izmaksas",IF('1a+c+n'!$Q37="C",'1a+c+n'!P37,0))</f>
        <v>0</v>
      </c>
    </row>
    <row r="38" customFormat="false" ht="11.25" hidden="false" customHeight="false" outlineLevel="0" collapsed="false">
      <c r="A38" s="13" t="n">
        <f aca="false">IF(P38=0,0,IF(COUNTBLANK(P38)=1,0,COUNTA($P$14:P38)))</f>
        <v>0</v>
      </c>
      <c r="B38" s="76" t="n">
        <f aca="false">IF($C$4="citu pasākumu izmaksas",IF('1a+c+n'!$Q38="C",'1a+c+n'!B38,0))</f>
        <v>0</v>
      </c>
      <c r="C38" s="232" t="n">
        <f aca="false">IF($C$4="citu pasākumu izmaksas",IF('1a+c+n'!$Q38="C",'1a+c+n'!C38,0))</f>
        <v>0</v>
      </c>
      <c r="D38" s="76" t="n">
        <f aca="false">IF($C$4="citu pasākumu izmaksas",IF('1a+c+n'!$Q38="C",'1a+c+n'!D38,0))</f>
        <v>0</v>
      </c>
      <c r="E38" s="77"/>
      <c r="F38" s="75"/>
      <c r="G38" s="76"/>
      <c r="H38" s="76" t="n">
        <f aca="false">IF($C$4="citu pasākumu izmaksas",IF('1a+c+n'!$Q38="C",'1a+c+n'!H38,0))</f>
        <v>0</v>
      </c>
      <c r="I38" s="76"/>
      <c r="J38" s="76"/>
      <c r="K38" s="77" t="n">
        <f aca="false">IF($C$4="citu pasākumu izmaksas",IF('1a+c+n'!$Q38="C",'1a+c+n'!K38,0))</f>
        <v>0</v>
      </c>
      <c r="L38" s="238" t="n">
        <f aca="false">IF($C$4="citu pasākumu izmaksas",IF('1a+c+n'!$Q38="C",'1a+c+n'!L38,0))</f>
        <v>0</v>
      </c>
      <c r="M38" s="76" t="n">
        <f aca="false">IF($C$4="citu pasākumu izmaksas",IF('1a+c+n'!$Q38="C",'1a+c+n'!M38,0))</f>
        <v>0</v>
      </c>
      <c r="N38" s="76" t="n">
        <f aca="false">IF($C$4="citu pasākumu izmaksas",IF('1a+c+n'!$Q38="C",'1a+c+n'!N38,0))</f>
        <v>0</v>
      </c>
      <c r="O38" s="76" t="n">
        <f aca="false">IF($C$4="citu pasākumu izmaksas",IF('1a+c+n'!$Q38="C",'1a+c+n'!O38,0))</f>
        <v>0</v>
      </c>
      <c r="P38" s="77" t="n">
        <f aca="false">IF($C$4="citu pasākumu izmaksas",IF('1a+c+n'!$Q38="C",'1a+c+n'!P38,0))</f>
        <v>0</v>
      </c>
    </row>
    <row r="39" customFormat="false" ht="11.25" hidden="false" customHeight="false" outlineLevel="0" collapsed="false">
      <c r="A39" s="13" t="n">
        <f aca="false">IF(P39=0,0,IF(COUNTBLANK(P39)=1,0,COUNTA($P$14:P39)))</f>
        <v>0</v>
      </c>
      <c r="B39" s="76" t="n">
        <f aca="false">IF($C$4="citu pasākumu izmaksas",IF('1a+c+n'!$Q39="C",'1a+c+n'!B39,0))</f>
        <v>0</v>
      </c>
      <c r="C39" s="232" t="n">
        <f aca="false">IF($C$4="citu pasākumu izmaksas",IF('1a+c+n'!$Q39="C",'1a+c+n'!C39,0))</f>
        <v>0</v>
      </c>
      <c r="D39" s="76" t="n">
        <f aca="false">IF($C$4="citu pasākumu izmaksas",IF('1a+c+n'!$Q39="C",'1a+c+n'!D39,0))</f>
        <v>0</v>
      </c>
      <c r="E39" s="77"/>
      <c r="F39" s="75"/>
      <c r="G39" s="76"/>
      <c r="H39" s="76" t="n">
        <f aca="false">IF($C$4="citu pasākumu izmaksas",IF('1a+c+n'!$Q39="C",'1a+c+n'!H39,0))</f>
        <v>0</v>
      </c>
      <c r="I39" s="76"/>
      <c r="J39" s="76"/>
      <c r="K39" s="77" t="n">
        <f aca="false">IF($C$4="citu pasākumu izmaksas",IF('1a+c+n'!$Q39="C",'1a+c+n'!K39,0))</f>
        <v>0</v>
      </c>
      <c r="L39" s="238" t="n">
        <f aca="false">IF($C$4="citu pasākumu izmaksas",IF('1a+c+n'!$Q39="C",'1a+c+n'!L39,0))</f>
        <v>0</v>
      </c>
      <c r="M39" s="76" t="n">
        <f aca="false">IF($C$4="citu pasākumu izmaksas",IF('1a+c+n'!$Q39="C",'1a+c+n'!M39,0))</f>
        <v>0</v>
      </c>
      <c r="N39" s="76" t="n">
        <f aca="false">IF($C$4="citu pasākumu izmaksas",IF('1a+c+n'!$Q39="C",'1a+c+n'!N39,0))</f>
        <v>0</v>
      </c>
      <c r="O39" s="76" t="n">
        <f aca="false">IF($C$4="citu pasākumu izmaksas",IF('1a+c+n'!$Q39="C",'1a+c+n'!O39,0))</f>
        <v>0</v>
      </c>
      <c r="P39" s="77" t="n">
        <f aca="false">IF($C$4="citu pasākumu izmaksas",IF('1a+c+n'!$Q39="C",'1a+c+n'!P39,0))</f>
        <v>0</v>
      </c>
    </row>
    <row r="40" customFormat="false" ht="11.25" hidden="false" customHeight="false" outlineLevel="0" collapsed="false">
      <c r="A40" s="13" t="n">
        <f aca="false">IF(P40=0,0,IF(COUNTBLANK(P40)=1,0,COUNTA($P$14:P40)))</f>
        <v>0</v>
      </c>
      <c r="B40" s="76" t="n">
        <f aca="false">IF($C$4="citu pasākumu izmaksas",IF('1a+c+n'!$Q40="C",'1a+c+n'!B40,0))</f>
        <v>0</v>
      </c>
      <c r="C40" s="232" t="n">
        <f aca="false">IF($C$4="citu pasākumu izmaksas",IF('1a+c+n'!$Q40="C",'1a+c+n'!C40,0))</f>
        <v>0</v>
      </c>
      <c r="D40" s="76" t="n">
        <f aca="false">IF($C$4="citu pasākumu izmaksas",IF('1a+c+n'!$Q40="C",'1a+c+n'!D40,0))</f>
        <v>0</v>
      </c>
      <c r="E40" s="77"/>
      <c r="F40" s="75"/>
      <c r="G40" s="76"/>
      <c r="H40" s="76" t="n">
        <f aca="false">IF($C$4="citu pasākumu izmaksas",IF('1a+c+n'!$Q40="C",'1a+c+n'!H40,0))</f>
        <v>0</v>
      </c>
      <c r="I40" s="76"/>
      <c r="J40" s="76"/>
      <c r="K40" s="77" t="n">
        <f aca="false">IF($C$4="citu pasākumu izmaksas",IF('1a+c+n'!$Q40="C",'1a+c+n'!K40,0))</f>
        <v>0</v>
      </c>
      <c r="L40" s="238" t="n">
        <f aca="false">IF($C$4="citu pasākumu izmaksas",IF('1a+c+n'!$Q40="C",'1a+c+n'!L40,0))</f>
        <v>0</v>
      </c>
      <c r="M40" s="76" t="n">
        <f aca="false">IF($C$4="citu pasākumu izmaksas",IF('1a+c+n'!$Q40="C",'1a+c+n'!M40,0))</f>
        <v>0</v>
      </c>
      <c r="N40" s="76" t="n">
        <f aca="false">IF($C$4="citu pasākumu izmaksas",IF('1a+c+n'!$Q40="C",'1a+c+n'!N40,0))</f>
        <v>0</v>
      </c>
      <c r="O40" s="76" t="n">
        <f aca="false">IF($C$4="citu pasākumu izmaksas",IF('1a+c+n'!$Q40="C",'1a+c+n'!O40,0))</f>
        <v>0</v>
      </c>
      <c r="P40" s="77" t="n">
        <f aca="false">IF($C$4="citu pasākumu izmaksas",IF('1a+c+n'!$Q40="C",'1a+c+n'!P40,0))</f>
        <v>0</v>
      </c>
    </row>
    <row r="41" customFormat="false" ht="11.25" hidden="false" customHeight="false" outlineLevel="0" collapsed="false">
      <c r="A41" s="13" t="n">
        <f aca="false">IF(P41=0,0,IF(COUNTBLANK(P41)=1,0,COUNTA($P$14:P41)))</f>
        <v>0</v>
      </c>
      <c r="B41" s="76" t="n">
        <f aca="false">IF($C$4="citu pasākumu izmaksas",IF('1a+c+n'!$Q41="C",'1a+c+n'!B41,0))</f>
        <v>0</v>
      </c>
      <c r="C41" s="232" t="n">
        <f aca="false">IF($C$4="citu pasākumu izmaksas",IF('1a+c+n'!$Q41="C",'1a+c+n'!C41,0))</f>
        <v>0</v>
      </c>
      <c r="D41" s="76" t="n">
        <f aca="false">IF($C$4="citu pasākumu izmaksas",IF('1a+c+n'!$Q41="C",'1a+c+n'!D41,0))</f>
        <v>0</v>
      </c>
      <c r="E41" s="77"/>
      <c r="F41" s="75"/>
      <c r="G41" s="76"/>
      <c r="H41" s="76" t="n">
        <f aca="false">IF($C$4="citu pasākumu izmaksas",IF('1a+c+n'!$Q41="C",'1a+c+n'!H41,0))</f>
        <v>0</v>
      </c>
      <c r="I41" s="76"/>
      <c r="J41" s="76"/>
      <c r="K41" s="77" t="n">
        <f aca="false">IF($C$4="citu pasākumu izmaksas",IF('1a+c+n'!$Q41="C",'1a+c+n'!K41,0))</f>
        <v>0</v>
      </c>
      <c r="L41" s="238" t="n">
        <f aca="false">IF($C$4="citu pasākumu izmaksas",IF('1a+c+n'!$Q41="C",'1a+c+n'!L41,0))</f>
        <v>0</v>
      </c>
      <c r="M41" s="76" t="n">
        <f aca="false">IF($C$4="citu pasākumu izmaksas",IF('1a+c+n'!$Q41="C",'1a+c+n'!M41,0))</f>
        <v>0</v>
      </c>
      <c r="N41" s="76" t="n">
        <f aca="false">IF($C$4="citu pasākumu izmaksas",IF('1a+c+n'!$Q41="C",'1a+c+n'!N41,0))</f>
        <v>0</v>
      </c>
      <c r="O41" s="76" t="n">
        <f aca="false">IF($C$4="citu pasākumu izmaksas",IF('1a+c+n'!$Q41="C",'1a+c+n'!O41,0))</f>
        <v>0</v>
      </c>
      <c r="P41" s="77" t="n">
        <f aca="false">IF($C$4="citu pasākumu izmaksas",IF('1a+c+n'!$Q41="C",'1a+c+n'!P41,0))</f>
        <v>0</v>
      </c>
    </row>
    <row r="42" customFormat="false" ht="11.25" hidden="false" customHeight="false" outlineLevel="0" collapsed="false">
      <c r="A42" s="13" t="n">
        <f aca="false">IF(P42=0,0,IF(COUNTBLANK(P42)=1,0,COUNTA($P$14:P42)))</f>
        <v>0</v>
      </c>
      <c r="B42" s="76" t="n">
        <f aca="false">IF($C$4="citu pasākumu izmaksas",IF('1a+c+n'!$Q42="C",'1a+c+n'!B42,0))</f>
        <v>0</v>
      </c>
      <c r="C42" s="232" t="n">
        <f aca="false">IF($C$4="citu pasākumu izmaksas",IF('1a+c+n'!$Q42="C",'1a+c+n'!C42,0))</f>
        <v>0</v>
      </c>
      <c r="D42" s="76" t="n">
        <f aca="false">IF($C$4="citu pasākumu izmaksas",IF('1a+c+n'!$Q42="C",'1a+c+n'!D42,0))</f>
        <v>0</v>
      </c>
      <c r="E42" s="77"/>
      <c r="F42" s="75"/>
      <c r="G42" s="76"/>
      <c r="H42" s="76" t="n">
        <f aca="false">IF($C$4="citu pasākumu izmaksas",IF('1a+c+n'!$Q42="C",'1a+c+n'!H42,0))</f>
        <v>0</v>
      </c>
      <c r="I42" s="76"/>
      <c r="J42" s="76"/>
      <c r="K42" s="77" t="n">
        <f aca="false">IF($C$4="citu pasākumu izmaksas",IF('1a+c+n'!$Q42="C",'1a+c+n'!K42,0))</f>
        <v>0</v>
      </c>
      <c r="L42" s="238" t="n">
        <f aca="false">IF($C$4="citu pasākumu izmaksas",IF('1a+c+n'!$Q42="C",'1a+c+n'!L42,0))</f>
        <v>0</v>
      </c>
      <c r="M42" s="76" t="n">
        <f aca="false">IF($C$4="citu pasākumu izmaksas",IF('1a+c+n'!$Q42="C",'1a+c+n'!M42,0))</f>
        <v>0</v>
      </c>
      <c r="N42" s="76" t="n">
        <f aca="false">IF($C$4="citu pasākumu izmaksas",IF('1a+c+n'!$Q42="C",'1a+c+n'!N42,0))</f>
        <v>0</v>
      </c>
      <c r="O42" s="76" t="n">
        <f aca="false">IF($C$4="citu pasākumu izmaksas",IF('1a+c+n'!$Q42="C",'1a+c+n'!O42,0))</f>
        <v>0</v>
      </c>
      <c r="P42" s="77" t="n">
        <f aca="false">IF($C$4="citu pasākumu izmaksas",IF('1a+c+n'!$Q42="C",'1a+c+n'!P42,0))</f>
        <v>0</v>
      </c>
    </row>
    <row r="43" customFormat="false" ht="11.25" hidden="false" customHeight="false" outlineLevel="0" collapsed="false">
      <c r="A43" s="13" t="n">
        <f aca="false">IF(P43=0,0,IF(COUNTBLANK(P43)=1,0,COUNTA($P$14:P43)))</f>
        <v>0</v>
      </c>
      <c r="B43" s="76" t="n">
        <f aca="false">IF($C$4="citu pasākumu izmaksas",IF('1a+c+n'!$Q43="C",'1a+c+n'!B43,0))</f>
        <v>0</v>
      </c>
      <c r="C43" s="232" t="n">
        <f aca="false">IF($C$4="citu pasākumu izmaksas",IF('1a+c+n'!$Q43="C",'1a+c+n'!C43,0))</f>
        <v>0</v>
      </c>
      <c r="D43" s="76" t="n">
        <f aca="false">IF($C$4="citu pasākumu izmaksas",IF('1a+c+n'!$Q43="C",'1a+c+n'!D43,0))</f>
        <v>0</v>
      </c>
      <c r="E43" s="77"/>
      <c r="F43" s="75"/>
      <c r="G43" s="76"/>
      <c r="H43" s="76" t="n">
        <f aca="false">IF($C$4="citu pasākumu izmaksas",IF('1a+c+n'!$Q43="C",'1a+c+n'!H43,0))</f>
        <v>0</v>
      </c>
      <c r="I43" s="76"/>
      <c r="J43" s="76"/>
      <c r="K43" s="77" t="n">
        <f aca="false">IF($C$4="citu pasākumu izmaksas",IF('1a+c+n'!$Q43="C",'1a+c+n'!K43,0))</f>
        <v>0</v>
      </c>
      <c r="L43" s="238" t="n">
        <f aca="false">IF($C$4="citu pasākumu izmaksas",IF('1a+c+n'!$Q43="C",'1a+c+n'!L43,0))</f>
        <v>0</v>
      </c>
      <c r="M43" s="76" t="n">
        <f aca="false">IF($C$4="citu pasākumu izmaksas",IF('1a+c+n'!$Q43="C",'1a+c+n'!M43,0))</f>
        <v>0</v>
      </c>
      <c r="N43" s="76" t="n">
        <f aca="false">IF($C$4="citu pasākumu izmaksas",IF('1a+c+n'!$Q43="C",'1a+c+n'!N43,0))</f>
        <v>0</v>
      </c>
      <c r="O43" s="76" t="n">
        <f aca="false">IF($C$4="citu pasākumu izmaksas",IF('1a+c+n'!$Q43="C",'1a+c+n'!O43,0))</f>
        <v>0</v>
      </c>
      <c r="P43" s="77" t="n">
        <f aca="false">IF($C$4="citu pasākumu izmaksas",IF('1a+c+n'!$Q43="C",'1a+c+n'!P43,0))</f>
        <v>0</v>
      </c>
    </row>
    <row r="44" customFormat="false" ht="11.25" hidden="false" customHeight="false" outlineLevel="0" collapsed="false">
      <c r="A44" s="13" t="n">
        <f aca="false">IF(P44=0,0,IF(COUNTBLANK(P44)=1,0,COUNTA($P$14:P44)))</f>
        <v>0</v>
      </c>
      <c r="B44" s="76" t="n">
        <f aca="false">IF($C$4="citu pasākumu izmaksas",IF('1a+c+n'!$Q44="C",'1a+c+n'!B44,0))</f>
        <v>0</v>
      </c>
      <c r="C44" s="232" t="n">
        <f aca="false">IF($C$4="citu pasākumu izmaksas",IF('1a+c+n'!$Q44="C",'1a+c+n'!C44,0))</f>
        <v>0</v>
      </c>
      <c r="D44" s="76" t="n">
        <f aca="false">IF($C$4="citu pasākumu izmaksas",IF('1a+c+n'!$Q44="C",'1a+c+n'!D44,0))</f>
        <v>0</v>
      </c>
      <c r="E44" s="77"/>
      <c r="F44" s="75"/>
      <c r="G44" s="76"/>
      <c r="H44" s="76" t="n">
        <f aca="false">IF($C$4="citu pasākumu izmaksas",IF('1a+c+n'!$Q44="C",'1a+c+n'!H44,0))</f>
        <v>0</v>
      </c>
      <c r="I44" s="76"/>
      <c r="J44" s="76"/>
      <c r="K44" s="77" t="n">
        <f aca="false">IF($C$4="citu pasākumu izmaksas",IF('1a+c+n'!$Q44="C",'1a+c+n'!K44,0))</f>
        <v>0</v>
      </c>
      <c r="L44" s="238" t="n">
        <f aca="false">IF($C$4="citu pasākumu izmaksas",IF('1a+c+n'!$Q44="C",'1a+c+n'!L44,0))</f>
        <v>0</v>
      </c>
      <c r="M44" s="76" t="n">
        <f aca="false">IF($C$4="citu pasākumu izmaksas",IF('1a+c+n'!$Q44="C",'1a+c+n'!M44,0))</f>
        <v>0</v>
      </c>
      <c r="N44" s="76" t="n">
        <f aca="false">IF($C$4="citu pasākumu izmaksas",IF('1a+c+n'!$Q44="C",'1a+c+n'!N44,0))</f>
        <v>0</v>
      </c>
      <c r="O44" s="76" t="n">
        <f aca="false">IF($C$4="citu pasākumu izmaksas",IF('1a+c+n'!$Q44="C",'1a+c+n'!O44,0))</f>
        <v>0</v>
      </c>
      <c r="P44" s="77" t="n">
        <f aca="false">IF($C$4="citu pasākumu izmaksas",IF('1a+c+n'!$Q44="C",'1a+c+n'!P44,0))</f>
        <v>0</v>
      </c>
    </row>
    <row r="45" customFormat="false" ht="11.25" hidden="false" customHeight="false" outlineLevel="0" collapsed="false">
      <c r="A45" s="13" t="n">
        <f aca="false">IF(P45=0,0,IF(COUNTBLANK(P45)=1,0,COUNTA($P$14:P45)))</f>
        <v>0</v>
      </c>
      <c r="B45" s="76" t="n">
        <f aca="false">IF($C$4="citu pasākumu izmaksas",IF('1a+c+n'!$Q45="C",'1a+c+n'!B45,0))</f>
        <v>0</v>
      </c>
      <c r="C45" s="232" t="n">
        <f aca="false">IF($C$4="citu pasākumu izmaksas",IF('1a+c+n'!$Q45="C",'1a+c+n'!C45,0))</f>
        <v>0</v>
      </c>
      <c r="D45" s="76" t="n">
        <f aca="false">IF($C$4="citu pasākumu izmaksas",IF('1a+c+n'!$Q45="C",'1a+c+n'!D45,0))</f>
        <v>0</v>
      </c>
      <c r="E45" s="77"/>
      <c r="F45" s="75"/>
      <c r="G45" s="76"/>
      <c r="H45" s="76" t="n">
        <f aca="false">IF($C$4="citu pasākumu izmaksas",IF('1a+c+n'!$Q45="C",'1a+c+n'!H45,0))</f>
        <v>0</v>
      </c>
      <c r="I45" s="76"/>
      <c r="J45" s="76"/>
      <c r="K45" s="77" t="n">
        <f aca="false">IF($C$4="citu pasākumu izmaksas",IF('1a+c+n'!$Q45="C",'1a+c+n'!K45,0))</f>
        <v>0</v>
      </c>
      <c r="L45" s="238" t="n">
        <f aca="false">IF($C$4="citu pasākumu izmaksas",IF('1a+c+n'!$Q45="C",'1a+c+n'!L45,0))</f>
        <v>0</v>
      </c>
      <c r="M45" s="76" t="n">
        <f aca="false">IF($C$4="citu pasākumu izmaksas",IF('1a+c+n'!$Q45="C",'1a+c+n'!M45,0))</f>
        <v>0</v>
      </c>
      <c r="N45" s="76" t="n">
        <f aca="false">IF($C$4="citu pasākumu izmaksas",IF('1a+c+n'!$Q45="C",'1a+c+n'!N45,0))</f>
        <v>0</v>
      </c>
      <c r="O45" s="76" t="n">
        <f aca="false">IF($C$4="citu pasākumu izmaksas",IF('1a+c+n'!$Q45="C",'1a+c+n'!O45,0))</f>
        <v>0</v>
      </c>
      <c r="P45" s="77" t="n">
        <f aca="false">IF($C$4="citu pasākumu izmaksas",IF('1a+c+n'!$Q45="C",'1a+c+n'!P45,0))</f>
        <v>0</v>
      </c>
    </row>
    <row r="46" customFormat="false" ht="11.25" hidden="false" customHeight="false" outlineLevel="0" collapsed="false">
      <c r="A46" s="13" t="n">
        <f aca="false">IF(P46=0,0,IF(COUNTBLANK(P46)=1,0,COUNTA($P$14:P46)))</f>
        <v>0</v>
      </c>
      <c r="B46" s="76" t="n">
        <f aca="false">IF($C$4="citu pasākumu izmaksas",IF('1a+c+n'!$Q46="C",'1a+c+n'!B46,0))</f>
        <v>0</v>
      </c>
      <c r="C46" s="232" t="n">
        <f aca="false">IF($C$4="citu pasākumu izmaksas",IF('1a+c+n'!$Q46="C",'1a+c+n'!C46,0))</f>
        <v>0</v>
      </c>
      <c r="D46" s="76" t="n">
        <f aca="false">IF($C$4="citu pasākumu izmaksas",IF('1a+c+n'!$Q46="C",'1a+c+n'!D46,0))</f>
        <v>0</v>
      </c>
      <c r="E46" s="77"/>
      <c r="F46" s="75"/>
      <c r="G46" s="76"/>
      <c r="H46" s="76" t="n">
        <f aca="false">IF($C$4="citu pasākumu izmaksas",IF('1a+c+n'!$Q46="C",'1a+c+n'!H46,0))</f>
        <v>0</v>
      </c>
      <c r="I46" s="76"/>
      <c r="J46" s="76"/>
      <c r="K46" s="77" t="n">
        <f aca="false">IF($C$4="citu pasākumu izmaksas",IF('1a+c+n'!$Q46="C",'1a+c+n'!K46,0))</f>
        <v>0</v>
      </c>
      <c r="L46" s="238" t="n">
        <f aca="false">IF($C$4="citu pasākumu izmaksas",IF('1a+c+n'!$Q46="C",'1a+c+n'!L46,0))</f>
        <v>0</v>
      </c>
      <c r="M46" s="76" t="n">
        <f aca="false">IF($C$4="citu pasākumu izmaksas",IF('1a+c+n'!$Q46="C",'1a+c+n'!M46,0))</f>
        <v>0</v>
      </c>
      <c r="N46" s="76" t="n">
        <f aca="false">IF($C$4="citu pasākumu izmaksas",IF('1a+c+n'!$Q46="C",'1a+c+n'!N46,0))</f>
        <v>0</v>
      </c>
      <c r="O46" s="76" t="n">
        <f aca="false">IF($C$4="citu pasākumu izmaksas",IF('1a+c+n'!$Q46="C",'1a+c+n'!O46,0))</f>
        <v>0</v>
      </c>
      <c r="P46" s="77" t="n">
        <f aca="false">IF($C$4="citu pasākumu izmaksas",IF('1a+c+n'!$Q46="C",'1a+c+n'!P46,0))</f>
        <v>0</v>
      </c>
    </row>
    <row r="47" customFormat="false" ht="11.25" hidden="false" customHeight="false" outlineLevel="0" collapsed="false">
      <c r="A47" s="13" t="n">
        <f aca="false">IF(P47=0,0,IF(COUNTBLANK(P47)=1,0,COUNTA($P$14:P47)))</f>
        <v>0</v>
      </c>
      <c r="B47" s="76" t="n">
        <f aca="false">IF($C$4="citu pasākumu izmaksas",IF('1a+c+n'!$Q47="C",'1a+c+n'!B47,0))</f>
        <v>0</v>
      </c>
      <c r="C47" s="232" t="n">
        <f aca="false">IF($C$4="citu pasākumu izmaksas",IF('1a+c+n'!$Q47="C",'1a+c+n'!C47,0))</f>
        <v>0</v>
      </c>
      <c r="D47" s="76" t="n">
        <f aca="false">IF($C$4="citu pasākumu izmaksas",IF('1a+c+n'!$Q47="C",'1a+c+n'!D47,0))</f>
        <v>0</v>
      </c>
      <c r="E47" s="77"/>
      <c r="F47" s="75"/>
      <c r="G47" s="76"/>
      <c r="H47" s="76" t="n">
        <f aca="false">IF($C$4="citu pasākumu izmaksas",IF('1a+c+n'!$Q47="C",'1a+c+n'!H47,0))</f>
        <v>0</v>
      </c>
      <c r="I47" s="76"/>
      <c r="J47" s="76"/>
      <c r="K47" s="77" t="n">
        <f aca="false">IF($C$4="citu pasākumu izmaksas",IF('1a+c+n'!$Q47="C",'1a+c+n'!K47,0))</f>
        <v>0</v>
      </c>
      <c r="L47" s="238" t="n">
        <f aca="false">IF($C$4="citu pasākumu izmaksas",IF('1a+c+n'!$Q47="C",'1a+c+n'!L47,0))</f>
        <v>0</v>
      </c>
      <c r="M47" s="76" t="n">
        <f aca="false">IF($C$4="citu pasākumu izmaksas",IF('1a+c+n'!$Q47="C",'1a+c+n'!M47,0))</f>
        <v>0</v>
      </c>
      <c r="N47" s="76" t="n">
        <f aca="false">IF($C$4="citu pasākumu izmaksas",IF('1a+c+n'!$Q47="C",'1a+c+n'!N47,0))</f>
        <v>0</v>
      </c>
      <c r="O47" s="76" t="n">
        <f aca="false">IF($C$4="citu pasākumu izmaksas",IF('1a+c+n'!$Q47="C",'1a+c+n'!O47,0))</f>
        <v>0</v>
      </c>
      <c r="P47" s="77" t="n">
        <f aca="false">IF($C$4="citu pasākumu izmaksas",IF('1a+c+n'!$Q47="C",'1a+c+n'!P47,0))</f>
        <v>0</v>
      </c>
    </row>
    <row r="48" customFormat="false" ht="11.25" hidden="false" customHeight="false" outlineLevel="0" collapsed="false">
      <c r="A48" s="13" t="n">
        <f aca="false">IF(P48=0,0,IF(COUNTBLANK(P48)=1,0,COUNTA($P$14:P48)))</f>
        <v>0</v>
      </c>
      <c r="B48" s="76" t="n">
        <f aca="false">IF($C$4="citu pasākumu izmaksas",IF('1a+c+n'!$Q48="C",'1a+c+n'!B48,0))</f>
        <v>0</v>
      </c>
      <c r="C48" s="232" t="n">
        <f aca="false">IF($C$4="citu pasākumu izmaksas",IF('1a+c+n'!$Q48="C",'1a+c+n'!C48,0))</f>
        <v>0</v>
      </c>
      <c r="D48" s="76" t="n">
        <f aca="false">IF($C$4="citu pasākumu izmaksas",IF('1a+c+n'!$Q48="C",'1a+c+n'!D48,0))</f>
        <v>0</v>
      </c>
      <c r="E48" s="77"/>
      <c r="F48" s="75"/>
      <c r="G48" s="76"/>
      <c r="H48" s="76" t="n">
        <f aca="false">IF($C$4="citu pasākumu izmaksas",IF('1a+c+n'!$Q48="C",'1a+c+n'!H48,0))</f>
        <v>0</v>
      </c>
      <c r="I48" s="76"/>
      <c r="J48" s="76"/>
      <c r="K48" s="77" t="n">
        <f aca="false">IF($C$4="citu pasākumu izmaksas",IF('1a+c+n'!$Q48="C",'1a+c+n'!K48,0))</f>
        <v>0</v>
      </c>
      <c r="L48" s="238" t="n">
        <f aca="false">IF($C$4="citu pasākumu izmaksas",IF('1a+c+n'!$Q48="C",'1a+c+n'!L48,0))</f>
        <v>0</v>
      </c>
      <c r="M48" s="76" t="n">
        <f aca="false">IF($C$4="citu pasākumu izmaksas",IF('1a+c+n'!$Q48="C",'1a+c+n'!M48,0))</f>
        <v>0</v>
      </c>
      <c r="N48" s="76" t="n">
        <f aca="false">IF($C$4="citu pasākumu izmaksas",IF('1a+c+n'!$Q48="C",'1a+c+n'!N48,0))</f>
        <v>0</v>
      </c>
      <c r="O48" s="76" t="n">
        <f aca="false">IF($C$4="citu pasākumu izmaksas",IF('1a+c+n'!$Q48="C",'1a+c+n'!O48,0))</f>
        <v>0</v>
      </c>
      <c r="P48" s="77" t="n">
        <f aca="false">IF($C$4="citu pasākumu izmaksas",IF('1a+c+n'!$Q48="C",'1a+c+n'!P48,0))</f>
        <v>0</v>
      </c>
    </row>
    <row r="49" customFormat="false" ht="11.25" hidden="false" customHeight="false" outlineLevel="0" collapsed="false">
      <c r="A49" s="13" t="n">
        <f aca="false">IF(P49=0,0,IF(COUNTBLANK(P49)=1,0,COUNTA($P$14:P49)))</f>
        <v>0</v>
      </c>
      <c r="B49" s="76" t="n">
        <f aca="false">IF($C$4="citu pasākumu izmaksas",IF('1a+c+n'!$Q49="C",'1a+c+n'!B49,0))</f>
        <v>0</v>
      </c>
      <c r="C49" s="232" t="n">
        <f aca="false">IF($C$4="citu pasākumu izmaksas",IF('1a+c+n'!$Q49="C",'1a+c+n'!C49,0))</f>
        <v>0</v>
      </c>
      <c r="D49" s="76" t="n">
        <f aca="false">IF($C$4="citu pasākumu izmaksas",IF('1a+c+n'!$Q49="C",'1a+c+n'!D49,0))</f>
        <v>0</v>
      </c>
      <c r="E49" s="77"/>
      <c r="F49" s="75"/>
      <c r="G49" s="76"/>
      <c r="H49" s="76" t="n">
        <f aca="false">IF($C$4="citu pasākumu izmaksas",IF('1a+c+n'!$Q49="C",'1a+c+n'!H49,0))</f>
        <v>0</v>
      </c>
      <c r="I49" s="76"/>
      <c r="J49" s="76"/>
      <c r="K49" s="77" t="n">
        <f aca="false">IF($C$4="citu pasākumu izmaksas",IF('1a+c+n'!$Q49="C",'1a+c+n'!K49,0))</f>
        <v>0</v>
      </c>
      <c r="L49" s="238" t="n">
        <f aca="false">IF($C$4="citu pasākumu izmaksas",IF('1a+c+n'!$Q49="C",'1a+c+n'!L49,0))</f>
        <v>0</v>
      </c>
      <c r="M49" s="76" t="n">
        <f aca="false">IF($C$4="citu pasākumu izmaksas",IF('1a+c+n'!$Q49="C",'1a+c+n'!M49,0))</f>
        <v>0</v>
      </c>
      <c r="N49" s="76" t="n">
        <f aca="false">IF($C$4="citu pasākumu izmaksas",IF('1a+c+n'!$Q49="C",'1a+c+n'!N49,0))</f>
        <v>0</v>
      </c>
      <c r="O49" s="76" t="n">
        <f aca="false">IF($C$4="citu pasākumu izmaksas",IF('1a+c+n'!$Q49="C",'1a+c+n'!O49,0))</f>
        <v>0</v>
      </c>
      <c r="P49" s="77" t="n">
        <f aca="false">IF($C$4="citu pasākumu izmaksas",IF('1a+c+n'!$Q49="C",'1a+c+n'!P49,0))</f>
        <v>0</v>
      </c>
    </row>
    <row r="50" customFormat="false" ht="11.25" hidden="false" customHeight="false" outlineLevel="0" collapsed="false">
      <c r="A50" s="13" t="n">
        <f aca="false">IF(P50=0,0,IF(COUNTBLANK(P50)=1,0,COUNTA($P$14:P50)))</f>
        <v>0</v>
      </c>
      <c r="B50" s="76" t="n">
        <f aca="false">IF($C$4="citu pasākumu izmaksas",IF('1a+c+n'!$Q50="C",'1a+c+n'!B50,0))</f>
        <v>0</v>
      </c>
      <c r="C50" s="232" t="n">
        <f aca="false">IF($C$4="citu pasākumu izmaksas",IF('1a+c+n'!$Q50="C",'1a+c+n'!C50,0))</f>
        <v>0</v>
      </c>
      <c r="D50" s="76" t="n">
        <f aca="false">IF($C$4="citu pasākumu izmaksas",IF('1a+c+n'!$Q50="C",'1a+c+n'!D50,0))</f>
        <v>0</v>
      </c>
      <c r="E50" s="77"/>
      <c r="F50" s="75"/>
      <c r="G50" s="76"/>
      <c r="H50" s="76" t="n">
        <f aca="false">IF($C$4="citu pasākumu izmaksas",IF('1a+c+n'!$Q50="C",'1a+c+n'!H50,0))</f>
        <v>0</v>
      </c>
      <c r="I50" s="76"/>
      <c r="J50" s="76"/>
      <c r="K50" s="77" t="n">
        <f aca="false">IF($C$4="citu pasākumu izmaksas",IF('1a+c+n'!$Q50="C",'1a+c+n'!K50,0))</f>
        <v>0</v>
      </c>
      <c r="L50" s="238" t="n">
        <f aca="false">IF($C$4="citu pasākumu izmaksas",IF('1a+c+n'!$Q50="C",'1a+c+n'!L50,0))</f>
        <v>0</v>
      </c>
      <c r="M50" s="76" t="n">
        <f aca="false">IF($C$4="citu pasākumu izmaksas",IF('1a+c+n'!$Q50="C",'1a+c+n'!M50,0))</f>
        <v>0</v>
      </c>
      <c r="N50" s="76" t="n">
        <f aca="false">IF($C$4="citu pasākumu izmaksas",IF('1a+c+n'!$Q50="C",'1a+c+n'!N50,0))</f>
        <v>0</v>
      </c>
      <c r="O50" s="76" t="n">
        <f aca="false">IF($C$4="citu pasākumu izmaksas",IF('1a+c+n'!$Q50="C",'1a+c+n'!O50,0))</f>
        <v>0</v>
      </c>
      <c r="P50" s="77" t="n">
        <f aca="false">IF($C$4="citu pasākumu izmaksas",IF('1a+c+n'!$Q50="C",'1a+c+n'!P50,0))</f>
        <v>0</v>
      </c>
    </row>
    <row r="51" customFormat="false" ht="11.25" hidden="false" customHeight="false" outlineLevel="0" collapsed="false">
      <c r="A51" s="13" t="n">
        <f aca="false">IF(P51=0,0,IF(COUNTBLANK(P51)=1,0,COUNTA($P$14:P51)))</f>
        <v>0</v>
      </c>
      <c r="B51" s="76" t="n">
        <f aca="false">IF($C$4="citu pasākumu izmaksas",IF('1a+c+n'!$Q51="C",'1a+c+n'!B51,0))</f>
        <v>0</v>
      </c>
      <c r="C51" s="232" t="n">
        <f aca="false">IF($C$4="citu pasākumu izmaksas",IF('1a+c+n'!$Q51="C",'1a+c+n'!C51,0))</f>
        <v>0</v>
      </c>
      <c r="D51" s="76" t="n">
        <f aca="false">IF($C$4="citu pasākumu izmaksas",IF('1a+c+n'!$Q51="C",'1a+c+n'!D51,0))</f>
        <v>0</v>
      </c>
      <c r="E51" s="77"/>
      <c r="F51" s="75"/>
      <c r="G51" s="76"/>
      <c r="H51" s="76" t="n">
        <f aca="false">IF($C$4="citu pasākumu izmaksas",IF('1a+c+n'!$Q51="C",'1a+c+n'!H51,0))</f>
        <v>0</v>
      </c>
      <c r="I51" s="76"/>
      <c r="J51" s="76"/>
      <c r="K51" s="77" t="n">
        <f aca="false">IF($C$4="citu pasākumu izmaksas",IF('1a+c+n'!$Q51="C",'1a+c+n'!K51,0))</f>
        <v>0</v>
      </c>
      <c r="L51" s="238" t="n">
        <f aca="false">IF($C$4="citu pasākumu izmaksas",IF('1a+c+n'!$Q51="C",'1a+c+n'!L51,0))</f>
        <v>0</v>
      </c>
      <c r="M51" s="76" t="n">
        <f aca="false">IF($C$4="citu pasākumu izmaksas",IF('1a+c+n'!$Q51="C",'1a+c+n'!M51,0))</f>
        <v>0</v>
      </c>
      <c r="N51" s="76" t="n">
        <f aca="false">IF($C$4="citu pasākumu izmaksas",IF('1a+c+n'!$Q51="C",'1a+c+n'!N51,0))</f>
        <v>0</v>
      </c>
      <c r="O51" s="76" t="n">
        <f aca="false">IF($C$4="citu pasākumu izmaksas",IF('1a+c+n'!$Q51="C",'1a+c+n'!O51,0))</f>
        <v>0</v>
      </c>
      <c r="P51" s="77" t="n">
        <f aca="false">IF($C$4="citu pasākumu izmaksas",IF('1a+c+n'!$Q51="C",'1a+c+n'!P51,0))</f>
        <v>0</v>
      </c>
    </row>
    <row r="52" customFormat="false" ht="11.25" hidden="false" customHeight="false" outlineLevel="0" collapsed="false">
      <c r="A52" s="13" t="n">
        <f aca="false">IF(P52=0,0,IF(COUNTBLANK(P52)=1,0,COUNTA($P$14:P52)))</f>
        <v>0</v>
      </c>
      <c r="B52" s="76" t="n">
        <f aca="false">IF($C$4="citu pasākumu izmaksas",IF('1a+c+n'!$Q52="C",'1a+c+n'!B52,0))</f>
        <v>0</v>
      </c>
      <c r="C52" s="232" t="n">
        <f aca="false">IF($C$4="citu pasākumu izmaksas",IF('1a+c+n'!$Q52="C",'1a+c+n'!C52,0))</f>
        <v>0</v>
      </c>
      <c r="D52" s="76" t="n">
        <f aca="false">IF($C$4="citu pasākumu izmaksas",IF('1a+c+n'!$Q52="C",'1a+c+n'!D52,0))</f>
        <v>0</v>
      </c>
      <c r="E52" s="77"/>
      <c r="F52" s="75"/>
      <c r="G52" s="76"/>
      <c r="H52" s="76" t="n">
        <f aca="false">IF($C$4="citu pasākumu izmaksas",IF('1a+c+n'!$Q52="C",'1a+c+n'!H52,0))</f>
        <v>0</v>
      </c>
      <c r="I52" s="76"/>
      <c r="J52" s="76"/>
      <c r="K52" s="77" t="n">
        <f aca="false">IF($C$4="citu pasākumu izmaksas",IF('1a+c+n'!$Q52="C",'1a+c+n'!K52,0))</f>
        <v>0</v>
      </c>
      <c r="L52" s="238" t="n">
        <f aca="false">IF($C$4="citu pasākumu izmaksas",IF('1a+c+n'!$Q52="C",'1a+c+n'!L52,0))</f>
        <v>0</v>
      </c>
      <c r="M52" s="76" t="n">
        <f aca="false">IF($C$4="citu pasākumu izmaksas",IF('1a+c+n'!$Q52="C",'1a+c+n'!M52,0))</f>
        <v>0</v>
      </c>
      <c r="N52" s="76" t="n">
        <f aca="false">IF($C$4="citu pasākumu izmaksas",IF('1a+c+n'!$Q52="C",'1a+c+n'!N52,0))</f>
        <v>0</v>
      </c>
      <c r="O52" s="76" t="n">
        <f aca="false">IF($C$4="citu pasākumu izmaksas",IF('1a+c+n'!$Q52="C",'1a+c+n'!O52,0))</f>
        <v>0</v>
      </c>
      <c r="P52" s="77" t="n">
        <f aca="false">IF($C$4="citu pasākumu izmaksas",IF('1a+c+n'!$Q52="C",'1a+c+n'!P52,0))</f>
        <v>0</v>
      </c>
    </row>
    <row r="53" customFormat="false" ht="11.25" hidden="false" customHeight="false" outlineLevel="0" collapsed="false">
      <c r="A53" s="13" t="n">
        <f aca="false">IF(P53=0,0,IF(COUNTBLANK(P53)=1,0,COUNTA($P$14:P53)))</f>
        <v>0</v>
      </c>
      <c r="B53" s="76" t="n">
        <f aca="false">IF($C$4="citu pasākumu izmaksas",IF('1a+c+n'!$Q53="C",'1a+c+n'!B53,0))</f>
        <v>0</v>
      </c>
      <c r="C53" s="232" t="n">
        <f aca="false">IF($C$4="citu pasākumu izmaksas",IF('1a+c+n'!$Q53="C",'1a+c+n'!C53,0))</f>
        <v>0</v>
      </c>
      <c r="D53" s="76" t="n">
        <f aca="false">IF($C$4="citu pasākumu izmaksas",IF('1a+c+n'!$Q53="C",'1a+c+n'!D53,0))</f>
        <v>0</v>
      </c>
      <c r="E53" s="77"/>
      <c r="F53" s="75"/>
      <c r="G53" s="76"/>
      <c r="H53" s="76" t="n">
        <f aca="false">IF($C$4="citu pasākumu izmaksas",IF('1a+c+n'!$Q53="C",'1a+c+n'!H53,0))</f>
        <v>0</v>
      </c>
      <c r="I53" s="76"/>
      <c r="J53" s="76"/>
      <c r="K53" s="77" t="n">
        <f aca="false">IF($C$4="citu pasākumu izmaksas",IF('1a+c+n'!$Q53="C",'1a+c+n'!K53,0))</f>
        <v>0</v>
      </c>
      <c r="L53" s="238" t="n">
        <f aca="false">IF($C$4="citu pasākumu izmaksas",IF('1a+c+n'!$Q53="C",'1a+c+n'!L53,0))</f>
        <v>0</v>
      </c>
      <c r="M53" s="76" t="n">
        <f aca="false">IF($C$4="citu pasākumu izmaksas",IF('1a+c+n'!$Q53="C",'1a+c+n'!M53,0))</f>
        <v>0</v>
      </c>
      <c r="N53" s="76" t="n">
        <f aca="false">IF($C$4="citu pasākumu izmaksas",IF('1a+c+n'!$Q53="C",'1a+c+n'!N53,0))</f>
        <v>0</v>
      </c>
      <c r="O53" s="76" t="n">
        <f aca="false">IF($C$4="citu pasākumu izmaksas",IF('1a+c+n'!$Q53="C",'1a+c+n'!O53,0))</f>
        <v>0</v>
      </c>
      <c r="P53" s="77" t="n">
        <f aca="false">IF($C$4="citu pasākumu izmaksas",IF('1a+c+n'!$Q53="C",'1a+c+n'!P53,0))</f>
        <v>0</v>
      </c>
    </row>
    <row r="54" customFormat="false" ht="11.25" hidden="false" customHeight="false" outlineLevel="0" collapsed="false">
      <c r="A54" s="13" t="n">
        <f aca="false">IF(P54=0,0,IF(COUNTBLANK(P54)=1,0,COUNTA($P$14:P54)))</f>
        <v>0</v>
      </c>
      <c r="B54" s="76" t="n">
        <f aca="false">IF($C$4="citu pasākumu izmaksas",IF('1a+c+n'!$Q54="C",'1a+c+n'!B54,0))</f>
        <v>0</v>
      </c>
      <c r="C54" s="232" t="n">
        <f aca="false">IF($C$4="citu pasākumu izmaksas",IF('1a+c+n'!$Q54="C",'1a+c+n'!C54,0))</f>
        <v>0</v>
      </c>
      <c r="D54" s="76" t="n">
        <f aca="false">IF($C$4="citu pasākumu izmaksas",IF('1a+c+n'!$Q54="C",'1a+c+n'!D54,0))</f>
        <v>0</v>
      </c>
      <c r="E54" s="77"/>
      <c r="F54" s="75"/>
      <c r="G54" s="76"/>
      <c r="H54" s="76" t="n">
        <f aca="false">IF($C$4="citu pasākumu izmaksas",IF('1a+c+n'!$Q54="C",'1a+c+n'!H54,0))</f>
        <v>0</v>
      </c>
      <c r="I54" s="76"/>
      <c r="J54" s="76"/>
      <c r="K54" s="77" t="n">
        <f aca="false">IF($C$4="citu pasākumu izmaksas",IF('1a+c+n'!$Q54="C",'1a+c+n'!K54,0))</f>
        <v>0</v>
      </c>
      <c r="L54" s="238" t="n">
        <f aca="false">IF($C$4="citu pasākumu izmaksas",IF('1a+c+n'!$Q54="C",'1a+c+n'!L54,0))</f>
        <v>0</v>
      </c>
      <c r="M54" s="76" t="n">
        <f aca="false">IF($C$4="citu pasākumu izmaksas",IF('1a+c+n'!$Q54="C",'1a+c+n'!M54,0))</f>
        <v>0</v>
      </c>
      <c r="N54" s="76" t="n">
        <f aca="false">IF($C$4="citu pasākumu izmaksas",IF('1a+c+n'!$Q54="C",'1a+c+n'!N54,0))</f>
        <v>0</v>
      </c>
      <c r="O54" s="76" t="n">
        <f aca="false">IF($C$4="citu pasākumu izmaksas",IF('1a+c+n'!$Q54="C",'1a+c+n'!O54,0))</f>
        <v>0</v>
      </c>
      <c r="P54" s="77" t="n">
        <f aca="false">IF($C$4="citu pasākumu izmaksas",IF('1a+c+n'!$Q54="C",'1a+c+n'!P54,0))</f>
        <v>0</v>
      </c>
    </row>
    <row r="55" customFormat="false" ht="11.25" hidden="false" customHeight="false" outlineLevel="0" collapsed="false">
      <c r="A55" s="13" t="n">
        <f aca="false">IF(P55=0,0,IF(COUNTBLANK(P55)=1,0,COUNTA($P$14:P55)))</f>
        <v>0</v>
      </c>
      <c r="B55" s="76" t="n">
        <f aca="false">IF($C$4="citu pasākumu izmaksas",IF('1a+c+n'!$Q55="C",'1a+c+n'!B55,0))</f>
        <v>0</v>
      </c>
      <c r="C55" s="232" t="n">
        <f aca="false">IF($C$4="citu pasākumu izmaksas",IF('1a+c+n'!$Q55="C",'1a+c+n'!C55,0))</f>
        <v>0</v>
      </c>
      <c r="D55" s="76" t="n">
        <f aca="false">IF($C$4="citu pasākumu izmaksas",IF('1a+c+n'!$Q55="C",'1a+c+n'!D55,0))</f>
        <v>0</v>
      </c>
      <c r="E55" s="77"/>
      <c r="F55" s="75"/>
      <c r="G55" s="76"/>
      <c r="H55" s="76" t="n">
        <f aca="false">IF($C$4="citu pasākumu izmaksas",IF('1a+c+n'!$Q55="C",'1a+c+n'!H55,0))</f>
        <v>0</v>
      </c>
      <c r="I55" s="76"/>
      <c r="J55" s="76"/>
      <c r="K55" s="77" t="n">
        <f aca="false">IF($C$4="citu pasākumu izmaksas",IF('1a+c+n'!$Q55="C",'1a+c+n'!K55,0))</f>
        <v>0</v>
      </c>
      <c r="L55" s="238" t="n">
        <f aca="false">IF($C$4="citu pasākumu izmaksas",IF('1a+c+n'!$Q55="C",'1a+c+n'!L55,0))</f>
        <v>0</v>
      </c>
      <c r="M55" s="76" t="n">
        <f aca="false">IF($C$4="citu pasākumu izmaksas",IF('1a+c+n'!$Q55="C",'1a+c+n'!M55,0))</f>
        <v>0</v>
      </c>
      <c r="N55" s="76" t="n">
        <f aca="false">IF($C$4="citu pasākumu izmaksas",IF('1a+c+n'!$Q55="C",'1a+c+n'!N55,0))</f>
        <v>0</v>
      </c>
      <c r="O55" s="76" t="n">
        <f aca="false">IF($C$4="citu pasākumu izmaksas",IF('1a+c+n'!$Q55="C",'1a+c+n'!O55,0))</f>
        <v>0</v>
      </c>
      <c r="P55" s="77" t="n">
        <f aca="false">IF($C$4="citu pasākumu izmaksas",IF('1a+c+n'!$Q55="C",'1a+c+n'!P55,0))</f>
        <v>0</v>
      </c>
    </row>
    <row r="56" customFormat="false" ht="11.25" hidden="false" customHeight="false" outlineLevel="0" collapsed="false">
      <c r="A56" s="13" t="n">
        <f aca="false">IF(P56=0,0,IF(COUNTBLANK(P56)=1,0,COUNTA($P$14:P56)))</f>
        <v>0</v>
      </c>
      <c r="B56" s="76" t="n">
        <f aca="false">IF($C$4="citu pasākumu izmaksas",IF('1a+c+n'!$Q56="C",'1a+c+n'!B56,0))</f>
        <v>0</v>
      </c>
      <c r="C56" s="232" t="n">
        <f aca="false">IF($C$4="citu pasākumu izmaksas",IF('1a+c+n'!$Q56="C",'1a+c+n'!C56,0))</f>
        <v>0</v>
      </c>
      <c r="D56" s="76" t="n">
        <f aca="false">IF($C$4="citu pasākumu izmaksas",IF('1a+c+n'!$Q56="C",'1a+c+n'!D56,0))</f>
        <v>0</v>
      </c>
      <c r="E56" s="77"/>
      <c r="F56" s="75"/>
      <c r="G56" s="76"/>
      <c r="H56" s="76" t="n">
        <f aca="false">IF($C$4="citu pasākumu izmaksas",IF('1a+c+n'!$Q56="C",'1a+c+n'!H56,0))</f>
        <v>0</v>
      </c>
      <c r="I56" s="76"/>
      <c r="J56" s="76"/>
      <c r="K56" s="77" t="n">
        <f aca="false">IF($C$4="citu pasākumu izmaksas",IF('1a+c+n'!$Q56="C",'1a+c+n'!K56,0))</f>
        <v>0</v>
      </c>
      <c r="L56" s="238" t="n">
        <f aca="false">IF($C$4="citu pasākumu izmaksas",IF('1a+c+n'!$Q56="C",'1a+c+n'!L56,0))</f>
        <v>0</v>
      </c>
      <c r="M56" s="76" t="n">
        <f aca="false">IF($C$4="citu pasākumu izmaksas",IF('1a+c+n'!$Q56="C",'1a+c+n'!M56,0))</f>
        <v>0</v>
      </c>
      <c r="N56" s="76" t="n">
        <f aca="false">IF($C$4="citu pasākumu izmaksas",IF('1a+c+n'!$Q56="C",'1a+c+n'!N56,0))</f>
        <v>0</v>
      </c>
      <c r="O56" s="76" t="n">
        <f aca="false">IF($C$4="citu pasākumu izmaksas",IF('1a+c+n'!$Q56="C",'1a+c+n'!O56,0))</f>
        <v>0</v>
      </c>
      <c r="P56" s="77" t="n">
        <f aca="false">IF($C$4="citu pasākumu izmaksas",IF('1a+c+n'!$Q56="C",'1a+c+n'!P56,0))</f>
        <v>0</v>
      </c>
    </row>
    <row r="57" customFormat="false" ht="11.25" hidden="false" customHeight="false" outlineLevel="0" collapsed="false">
      <c r="A57" s="13" t="n">
        <f aca="false">IF(P57=0,0,IF(COUNTBLANK(P57)=1,0,COUNTA($P$14:P57)))</f>
        <v>0</v>
      </c>
      <c r="B57" s="76" t="n">
        <f aca="false">IF($C$4="citu pasākumu izmaksas",IF('1a+c+n'!$Q57="C",'1a+c+n'!B57,0))</f>
        <v>0</v>
      </c>
      <c r="C57" s="232" t="n">
        <f aca="false">IF($C$4="citu pasākumu izmaksas",IF('1a+c+n'!$Q57="C",'1a+c+n'!C57,0))</f>
        <v>0</v>
      </c>
      <c r="D57" s="76" t="n">
        <f aca="false">IF($C$4="citu pasākumu izmaksas",IF('1a+c+n'!$Q57="C",'1a+c+n'!D57,0))</f>
        <v>0</v>
      </c>
      <c r="E57" s="77"/>
      <c r="F57" s="75"/>
      <c r="G57" s="76"/>
      <c r="H57" s="76" t="n">
        <f aca="false">IF($C$4="citu pasākumu izmaksas",IF('1a+c+n'!$Q57="C",'1a+c+n'!H57,0))</f>
        <v>0</v>
      </c>
      <c r="I57" s="76"/>
      <c r="J57" s="76"/>
      <c r="K57" s="77" t="n">
        <f aca="false">IF($C$4="citu pasākumu izmaksas",IF('1a+c+n'!$Q57="C",'1a+c+n'!K57,0))</f>
        <v>0</v>
      </c>
      <c r="L57" s="238" t="n">
        <f aca="false">IF($C$4="citu pasākumu izmaksas",IF('1a+c+n'!$Q57="C",'1a+c+n'!L57,0))</f>
        <v>0</v>
      </c>
      <c r="M57" s="76" t="n">
        <f aca="false">IF($C$4="citu pasākumu izmaksas",IF('1a+c+n'!$Q57="C",'1a+c+n'!M57,0))</f>
        <v>0</v>
      </c>
      <c r="N57" s="76" t="n">
        <f aca="false">IF($C$4="citu pasākumu izmaksas",IF('1a+c+n'!$Q57="C",'1a+c+n'!N57,0))</f>
        <v>0</v>
      </c>
      <c r="O57" s="76" t="n">
        <f aca="false">IF($C$4="citu pasākumu izmaksas",IF('1a+c+n'!$Q57="C",'1a+c+n'!O57,0))</f>
        <v>0</v>
      </c>
      <c r="P57" s="77" t="n">
        <f aca="false">IF($C$4="citu pasākumu izmaksas",IF('1a+c+n'!$Q57="C",'1a+c+n'!P57,0))</f>
        <v>0</v>
      </c>
    </row>
    <row r="58" customFormat="false" ht="11.25" hidden="false" customHeight="false" outlineLevel="0" collapsed="false">
      <c r="A58" s="13" t="n">
        <f aca="false">IF(P58=0,0,IF(COUNTBLANK(P58)=1,0,COUNTA($P$14:P58)))</f>
        <v>0</v>
      </c>
      <c r="B58" s="76" t="n">
        <f aca="false">IF($C$4="citu pasākumu izmaksas",IF('1a+c+n'!$Q58="C",'1a+c+n'!B58,0))</f>
        <v>0</v>
      </c>
      <c r="C58" s="232" t="n">
        <f aca="false">IF($C$4="citu pasākumu izmaksas",IF('1a+c+n'!$Q58="C",'1a+c+n'!C58,0))</f>
        <v>0</v>
      </c>
      <c r="D58" s="76" t="n">
        <f aca="false">IF($C$4="citu pasākumu izmaksas",IF('1a+c+n'!$Q58="C",'1a+c+n'!D58,0))</f>
        <v>0</v>
      </c>
      <c r="E58" s="77"/>
      <c r="F58" s="75"/>
      <c r="G58" s="76"/>
      <c r="H58" s="76" t="n">
        <f aca="false">IF($C$4="citu pasākumu izmaksas",IF('1a+c+n'!$Q58="C",'1a+c+n'!H58,0))</f>
        <v>0</v>
      </c>
      <c r="I58" s="76"/>
      <c r="J58" s="76"/>
      <c r="K58" s="77" t="n">
        <f aca="false">IF($C$4="citu pasākumu izmaksas",IF('1a+c+n'!$Q58="C",'1a+c+n'!K58,0))</f>
        <v>0</v>
      </c>
      <c r="L58" s="238" t="n">
        <f aca="false">IF($C$4="citu pasākumu izmaksas",IF('1a+c+n'!$Q58="C",'1a+c+n'!L58,0))</f>
        <v>0</v>
      </c>
      <c r="M58" s="76" t="n">
        <f aca="false">IF($C$4="citu pasākumu izmaksas",IF('1a+c+n'!$Q58="C",'1a+c+n'!M58,0))</f>
        <v>0</v>
      </c>
      <c r="N58" s="76" t="n">
        <f aca="false">IF($C$4="citu pasākumu izmaksas",IF('1a+c+n'!$Q58="C",'1a+c+n'!N58,0))</f>
        <v>0</v>
      </c>
      <c r="O58" s="76" t="n">
        <f aca="false">IF($C$4="citu pasākumu izmaksas",IF('1a+c+n'!$Q58="C",'1a+c+n'!O58,0))</f>
        <v>0</v>
      </c>
      <c r="P58" s="77" t="n">
        <f aca="false">IF($C$4="citu pasākumu izmaksas",IF('1a+c+n'!$Q58="C",'1a+c+n'!P58,0))</f>
        <v>0</v>
      </c>
    </row>
    <row r="59" customFormat="false" ht="11.25" hidden="false" customHeight="false" outlineLevel="0" collapsed="false">
      <c r="A59" s="13" t="n">
        <f aca="false">IF(P59=0,0,IF(COUNTBLANK(P59)=1,0,COUNTA($P$14:P59)))</f>
        <v>0</v>
      </c>
      <c r="B59" s="76" t="n">
        <f aca="false">IF($C$4="citu pasākumu izmaksas",IF('1a+c+n'!$Q59="C",'1a+c+n'!B59,0))</f>
        <v>0</v>
      </c>
      <c r="C59" s="232" t="n">
        <f aca="false">IF($C$4="citu pasākumu izmaksas",IF('1a+c+n'!$Q59="C",'1a+c+n'!C59,0))</f>
        <v>0</v>
      </c>
      <c r="D59" s="76" t="n">
        <f aca="false">IF($C$4="citu pasākumu izmaksas",IF('1a+c+n'!$Q59="C",'1a+c+n'!D59,0))</f>
        <v>0</v>
      </c>
      <c r="E59" s="77"/>
      <c r="F59" s="75"/>
      <c r="G59" s="76"/>
      <c r="H59" s="76" t="n">
        <f aca="false">IF($C$4="citu pasākumu izmaksas",IF('1a+c+n'!$Q59="C",'1a+c+n'!H59,0))</f>
        <v>0</v>
      </c>
      <c r="I59" s="76"/>
      <c r="J59" s="76"/>
      <c r="K59" s="77" t="n">
        <f aca="false">IF($C$4="citu pasākumu izmaksas",IF('1a+c+n'!$Q59="C",'1a+c+n'!K59,0))</f>
        <v>0</v>
      </c>
      <c r="L59" s="238" t="n">
        <f aca="false">IF($C$4="citu pasākumu izmaksas",IF('1a+c+n'!$Q59="C",'1a+c+n'!L59,0))</f>
        <v>0</v>
      </c>
      <c r="M59" s="76" t="n">
        <f aca="false">IF($C$4="citu pasākumu izmaksas",IF('1a+c+n'!$Q59="C",'1a+c+n'!M59,0))</f>
        <v>0</v>
      </c>
      <c r="N59" s="76" t="n">
        <f aca="false">IF($C$4="citu pasākumu izmaksas",IF('1a+c+n'!$Q59="C",'1a+c+n'!N59,0))</f>
        <v>0</v>
      </c>
      <c r="O59" s="76" t="n">
        <f aca="false">IF($C$4="citu pasākumu izmaksas",IF('1a+c+n'!$Q59="C",'1a+c+n'!O59,0))</f>
        <v>0</v>
      </c>
      <c r="P59" s="77" t="n">
        <f aca="false">IF($C$4="citu pasākumu izmaksas",IF('1a+c+n'!$Q59="C",'1a+c+n'!P59,0))</f>
        <v>0</v>
      </c>
    </row>
    <row r="60" customFormat="false" ht="11.25" hidden="false" customHeight="false" outlineLevel="0" collapsed="false">
      <c r="A60" s="13" t="n">
        <f aca="false">IF(P60=0,0,IF(COUNTBLANK(P60)=1,0,COUNTA($P$14:P60)))</f>
        <v>0</v>
      </c>
      <c r="B60" s="76" t="n">
        <f aca="false">IF($C$4="citu pasākumu izmaksas",IF('1a+c+n'!$Q60="C",'1a+c+n'!B60,0))</f>
        <v>0</v>
      </c>
      <c r="C60" s="232" t="n">
        <f aca="false">IF($C$4="citu pasākumu izmaksas",IF('1a+c+n'!$Q60="C",'1a+c+n'!C60,0))</f>
        <v>0</v>
      </c>
      <c r="D60" s="76" t="n">
        <f aca="false">IF($C$4="citu pasākumu izmaksas",IF('1a+c+n'!$Q60="C",'1a+c+n'!D60,0))</f>
        <v>0</v>
      </c>
      <c r="E60" s="77"/>
      <c r="F60" s="75"/>
      <c r="G60" s="76"/>
      <c r="H60" s="76" t="n">
        <f aca="false">IF($C$4="citu pasākumu izmaksas",IF('1a+c+n'!$Q60="C",'1a+c+n'!H60,0))</f>
        <v>0</v>
      </c>
      <c r="I60" s="76"/>
      <c r="J60" s="76"/>
      <c r="K60" s="77" t="n">
        <f aca="false">IF($C$4="citu pasākumu izmaksas",IF('1a+c+n'!$Q60="C",'1a+c+n'!K60,0))</f>
        <v>0</v>
      </c>
      <c r="L60" s="238" t="n">
        <f aca="false">IF($C$4="citu pasākumu izmaksas",IF('1a+c+n'!$Q60="C",'1a+c+n'!L60,0))</f>
        <v>0</v>
      </c>
      <c r="M60" s="76" t="n">
        <f aca="false">IF($C$4="citu pasākumu izmaksas",IF('1a+c+n'!$Q60="C",'1a+c+n'!M60,0))</f>
        <v>0</v>
      </c>
      <c r="N60" s="76" t="n">
        <f aca="false">IF($C$4="citu pasākumu izmaksas",IF('1a+c+n'!$Q60="C",'1a+c+n'!N60,0))</f>
        <v>0</v>
      </c>
      <c r="O60" s="76" t="n">
        <f aca="false">IF($C$4="citu pasākumu izmaksas",IF('1a+c+n'!$Q60="C",'1a+c+n'!O60,0))</f>
        <v>0</v>
      </c>
      <c r="P60" s="77" t="n">
        <f aca="false">IF($C$4="citu pasākumu izmaksas",IF('1a+c+n'!$Q60="C",'1a+c+n'!P60,0))</f>
        <v>0</v>
      </c>
    </row>
    <row r="61" customFormat="false" ht="11.25" hidden="false" customHeight="false" outlineLevel="0" collapsed="false">
      <c r="A61" s="13" t="n">
        <f aca="false">IF(P61=0,0,IF(COUNTBLANK(P61)=1,0,COUNTA($P$14:P61)))</f>
        <v>0</v>
      </c>
      <c r="B61" s="76" t="n">
        <f aca="false">IF($C$4="citu pasākumu izmaksas",IF('1a+c+n'!$Q61="C",'1a+c+n'!B61,0))</f>
        <v>0</v>
      </c>
      <c r="C61" s="232" t="n">
        <f aca="false">IF($C$4="citu pasākumu izmaksas",IF('1a+c+n'!$Q61="C",'1a+c+n'!C61,0))</f>
        <v>0</v>
      </c>
      <c r="D61" s="76" t="n">
        <f aca="false">IF($C$4="citu pasākumu izmaksas",IF('1a+c+n'!$Q61="C",'1a+c+n'!D61,0))</f>
        <v>0</v>
      </c>
      <c r="E61" s="77"/>
      <c r="F61" s="75"/>
      <c r="G61" s="76"/>
      <c r="H61" s="76" t="n">
        <f aca="false">IF($C$4="citu pasākumu izmaksas",IF('1a+c+n'!$Q61="C",'1a+c+n'!H61,0))</f>
        <v>0</v>
      </c>
      <c r="I61" s="76"/>
      <c r="J61" s="76"/>
      <c r="K61" s="77" t="n">
        <f aca="false">IF($C$4="citu pasākumu izmaksas",IF('1a+c+n'!$Q61="C",'1a+c+n'!K61,0))</f>
        <v>0</v>
      </c>
      <c r="L61" s="238" t="n">
        <f aca="false">IF($C$4="citu pasākumu izmaksas",IF('1a+c+n'!$Q61="C",'1a+c+n'!L61,0))</f>
        <v>0</v>
      </c>
      <c r="M61" s="76" t="n">
        <f aca="false">IF($C$4="citu pasākumu izmaksas",IF('1a+c+n'!$Q61="C",'1a+c+n'!M61,0))</f>
        <v>0</v>
      </c>
      <c r="N61" s="76" t="n">
        <f aca="false">IF($C$4="citu pasākumu izmaksas",IF('1a+c+n'!$Q61="C",'1a+c+n'!N61,0))</f>
        <v>0</v>
      </c>
      <c r="O61" s="76" t="n">
        <f aca="false">IF($C$4="citu pasākumu izmaksas",IF('1a+c+n'!$Q61="C",'1a+c+n'!O61,0))</f>
        <v>0</v>
      </c>
      <c r="P61" s="77" t="n">
        <f aca="false">IF($C$4="citu pasākumu izmaksas",IF('1a+c+n'!$Q61="C",'1a+c+n'!P61,0))</f>
        <v>0</v>
      </c>
    </row>
    <row r="62" customFormat="false" ht="12" hidden="false" customHeight="false" outlineLevel="0" collapsed="false">
      <c r="A62" s="13" t="n">
        <f aca="false">IF(P62=0,0,IF(COUNTBLANK(P62)=1,0,COUNTA($P$14:P62)))</f>
        <v>0</v>
      </c>
      <c r="B62" s="76" t="n">
        <f aca="false">IF($C$4="citu pasākumu izmaksas",IF('1a+c+n'!$Q62="C",'1a+c+n'!B62,0))</f>
        <v>0</v>
      </c>
      <c r="C62" s="232" t="n">
        <f aca="false">IF($C$4="citu pasākumu izmaksas",IF('1a+c+n'!$Q62="C",'1a+c+n'!C62,0))</f>
        <v>0</v>
      </c>
      <c r="D62" s="76" t="n">
        <f aca="false">IF($C$4="citu pasākumu izmaksas",IF('1a+c+n'!$Q62="C",'1a+c+n'!D62,0))</f>
        <v>0</v>
      </c>
      <c r="E62" s="77"/>
      <c r="F62" s="75"/>
      <c r="G62" s="76"/>
      <c r="H62" s="76" t="n">
        <f aca="false">IF($C$4="citu pasākumu izmaksas",IF('1a+c+n'!$Q62="C",'1a+c+n'!H62,0))</f>
        <v>0</v>
      </c>
      <c r="I62" s="76"/>
      <c r="J62" s="76"/>
      <c r="K62" s="77" t="n">
        <f aca="false">IF($C$4="citu pasākumu izmaksas",IF('1a+c+n'!$Q62="C",'1a+c+n'!K62,0))</f>
        <v>0</v>
      </c>
      <c r="L62" s="238" t="n">
        <f aca="false">IF($C$4="citu pasākumu izmaksas",IF('1a+c+n'!$Q62="C",'1a+c+n'!L62,0))</f>
        <v>0</v>
      </c>
      <c r="M62" s="76" t="n">
        <f aca="false">IF($C$4="citu pasākumu izmaksas",IF('1a+c+n'!$Q62="C",'1a+c+n'!M62,0))</f>
        <v>0</v>
      </c>
      <c r="N62" s="76" t="n">
        <f aca="false">IF($C$4="citu pasākumu izmaksas",IF('1a+c+n'!$Q62="C",'1a+c+n'!N62,0))</f>
        <v>0</v>
      </c>
      <c r="O62" s="76" t="n">
        <f aca="false">IF($C$4="citu pasākumu izmaksas",IF('1a+c+n'!$Q62="C",'1a+c+n'!O62,0))</f>
        <v>0</v>
      </c>
      <c r="P62" s="77" t="n">
        <f aca="false">IF($C$4="citu pasākumu izmaksas",IF('1a+c+n'!$Q62="C",'1a+c+n'!P62,0))</f>
        <v>0</v>
      </c>
    </row>
    <row r="63" customFormat="false" ht="12" hidden="false" customHeight="true" outlineLevel="0" collapsed="false">
      <c r="A63" s="226" t="s">
        <v>126</v>
      </c>
      <c r="B63" s="226"/>
      <c r="C63" s="226"/>
      <c r="D63" s="226"/>
      <c r="E63" s="226"/>
      <c r="F63" s="226"/>
      <c r="G63" s="226"/>
      <c r="H63" s="226"/>
      <c r="I63" s="226"/>
      <c r="J63" s="226"/>
      <c r="K63" s="226"/>
      <c r="L63" s="239" t="n">
        <f aca="false">SUM(L14:L62)</f>
        <v>0</v>
      </c>
      <c r="M63" s="240" t="n">
        <f aca="false">SUM(M14:M62)</f>
        <v>0</v>
      </c>
      <c r="N63" s="240" t="n">
        <f aca="false">SUM(N14:N62)</f>
        <v>0</v>
      </c>
      <c r="O63" s="240" t="n">
        <f aca="false">SUM(O14:O62)</f>
        <v>0</v>
      </c>
      <c r="P63" s="241" t="n">
        <f aca="false">SUM(P14:P62)</f>
        <v>0</v>
      </c>
    </row>
    <row r="64" customFormat="false" ht="11.25" hidden="false" customHeight="false" outlineLevel="0" collapsed="false">
      <c r="A64" s="33"/>
      <c r="B64" s="33"/>
      <c r="C64" s="33"/>
      <c r="D64" s="33"/>
      <c r="E64" s="33"/>
      <c r="F64" s="33"/>
      <c r="G64" s="33"/>
      <c r="H64" s="33"/>
      <c r="I64" s="33"/>
      <c r="J64" s="33"/>
      <c r="K64" s="33"/>
      <c r="L64" s="33"/>
      <c r="M64" s="33"/>
      <c r="N64" s="33"/>
      <c r="O64" s="33"/>
      <c r="P64" s="33"/>
    </row>
    <row r="65" customFormat="false" ht="11.25" hidden="false" customHeight="false" outlineLevel="0" collapsed="false">
      <c r="A65" s="33"/>
      <c r="B65" s="33"/>
      <c r="C65" s="33"/>
      <c r="D65" s="33"/>
      <c r="E65" s="33"/>
      <c r="F65" s="33"/>
      <c r="G65" s="33"/>
      <c r="H65" s="33"/>
      <c r="I65" s="33"/>
      <c r="J65" s="33"/>
      <c r="K65" s="33"/>
      <c r="L65" s="33"/>
      <c r="M65" s="33"/>
      <c r="N65" s="33"/>
      <c r="O65" s="33"/>
      <c r="P65" s="33"/>
    </row>
    <row r="66" customFormat="false" ht="11.25" hidden="false" customHeight="false" outlineLevel="0" collapsed="false">
      <c r="A66" s="1" t="s">
        <v>19</v>
      </c>
      <c r="B66" s="33"/>
      <c r="C66" s="45" t="n">
        <f aca="false">'Kops c'!C31:H31</f>
        <v>0</v>
      </c>
      <c r="D66" s="45"/>
      <c r="E66" s="45"/>
      <c r="F66" s="45"/>
      <c r="G66" s="45"/>
      <c r="H66" s="45"/>
      <c r="I66" s="33"/>
      <c r="J66" s="33"/>
      <c r="K66" s="33"/>
      <c r="L66" s="33"/>
      <c r="M66" s="33"/>
      <c r="N66" s="33"/>
      <c r="O66" s="33"/>
      <c r="P66" s="33"/>
    </row>
    <row r="67" customFormat="false" ht="11.25" hidden="false" customHeight="true" outlineLevel="0" collapsed="false">
      <c r="A67" s="33"/>
      <c r="B67" s="33"/>
      <c r="C67" s="31" t="s">
        <v>20</v>
      </c>
      <c r="D67" s="31"/>
      <c r="E67" s="31"/>
      <c r="F67" s="31"/>
      <c r="G67" s="31"/>
      <c r="H67" s="31"/>
      <c r="I67" s="33"/>
      <c r="J67" s="33"/>
      <c r="K67" s="33"/>
      <c r="L67" s="33"/>
      <c r="M67" s="33"/>
      <c r="N67" s="33"/>
      <c r="O67" s="33"/>
      <c r="P67" s="33"/>
    </row>
    <row r="68" customFormat="false" ht="11.25" hidden="false" customHeight="false" outlineLevel="0" collapsed="false">
      <c r="A68" s="33"/>
      <c r="B68" s="33"/>
      <c r="C68" s="33"/>
      <c r="D68" s="33"/>
      <c r="E68" s="33"/>
      <c r="F68" s="33"/>
      <c r="G68" s="33"/>
      <c r="H68" s="33"/>
      <c r="I68" s="33"/>
      <c r="J68" s="33"/>
      <c r="K68" s="33"/>
      <c r="L68" s="33"/>
      <c r="M68" s="33"/>
      <c r="N68" s="33"/>
      <c r="O68" s="33"/>
      <c r="P68" s="33"/>
    </row>
    <row r="69" customFormat="false" ht="11.25" hidden="false" customHeight="false" outlineLevel="0" collapsed="false">
      <c r="A69" s="96" t="str">
        <f aca="false">'Kops n'!A34:D34</f>
        <v>Tāme sastādīta:</v>
      </c>
      <c r="B69" s="96"/>
      <c r="C69" s="96"/>
      <c r="D69" s="96"/>
      <c r="E69" s="33"/>
      <c r="F69" s="33"/>
      <c r="G69" s="33"/>
      <c r="H69" s="33"/>
      <c r="I69" s="33"/>
      <c r="J69" s="33"/>
      <c r="K69" s="33"/>
      <c r="L69" s="33"/>
      <c r="M69" s="33"/>
      <c r="N69" s="33"/>
      <c r="O69" s="33"/>
      <c r="P69" s="33"/>
    </row>
    <row r="70" customFormat="false" ht="11.25" hidden="false" customHeight="false" outlineLevel="0" collapsed="false">
      <c r="A70" s="33"/>
      <c r="B70" s="33"/>
      <c r="C70" s="33"/>
      <c r="D70" s="33"/>
      <c r="E70" s="33"/>
      <c r="F70" s="33"/>
      <c r="G70" s="33"/>
      <c r="H70" s="33"/>
      <c r="I70" s="33"/>
      <c r="J70" s="33"/>
      <c r="K70" s="33"/>
      <c r="L70" s="33"/>
      <c r="M70" s="33"/>
      <c r="N70" s="33"/>
      <c r="O70" s="33"/>
      <c r="P70" s="33"/>
    </row>
    <row r="71" customFormat="false" ht="11.25" hidden="false" customHeight="false" outlineLevel="0" collapsed="false">
      <c r="A71" s="1" t="s">
        <v>48</v>
      </c>
      <c r="B71" s="33"/>
      <c r="C71" s="45" t="n">
        <f aca="false">'Kops c'!C36:H36</f>
        <v>0</v>
      </c>
      <c r="D71" s="45"/>
      <c r="E71" s="45"/>
      <c r="F71" s="45"/>
      <c r="G71" s="45"/>
      <c r="H71" s="45"/>
      <c r="I71" s="33"/>
      <c r="J71" s="33"/>
      <c r="K71" s="33"/>
      <c r="L71" s="33"/>
      <c r="M71" s="33"/>
      <c r="N71" s="33"/>
      <c r="O71" s="33"/>
      <c r="P71" s="33"/>
    </row>
    <row r="72" customFormat="false" ht="11.25" hidden="false" customHeight="true" outlineLevel="0" collapsed="false">
      <c r="A72" s="33"/>
      <c r="B72" s="33"/>
      <c r="C72" s="31" t="s">
        <v>20</v>
      </c>
      <c r="D72" s="31"/>
      <c r="E72" s="31"/>
      <c r="F72" s="31"/>
      <c r="G72" s="31"/>
      <c r="H72" s="31"/>
      <c r="I72" s="33"/>
      <c r="J72" s="33"/>
      <c r="K72" s="33"/>
      <c r="L72" s="33"/>
      <c r="M72" s="33"/>
      <c r="N72" s="33"/>
      <c r="O72" s="33"/>
      <c r="P72" s="33"/>
    </row>
    <row r="73" customFormat="false" ht="11.25" hidden="false" customHeight="false" outlineLevel="0" collapsed="false">
      <c r="A73" s="33"/>
      <c r="B73" s="33"/>
      <c r="C73" s="33"/>
      <c r="D73" s="33"/>
      <c r="E73" s="33"/>
      <c r="F73" s="33"/>
      <c r="G73" s="33"/>
      <c r="H73" s="33"/>
      <c r="I73" s="33"/>
      <c r="J73" s="33"/>
      <c r="K73" s="33"/>
      <c r="L73" s="33"/>
      <c r="M73" s="33"/>
      <c r="N73" s="33"/>
      <c r="O73" s="33"/>
      <c r="P73" s="33"/>
    </row>
    <row r="74" customFormat="false" ht="11.25" hidden="false" customHeight="false" outlineLevel="0" collapsed="false">
      <c r="A74" s="97" t="s">
        <v>21</v>
      </c>
      <c r="B74" s="98"/>
      <c r="C74" s="99" t="n">
        <f aca="false">'Kops c'!C39</f>
        <v>0</v>
      </c>
      <c r="D74" s="98"/>
      <c r="E74" s="33"/>
      <c r="F74" s="33"/>
      <c r="G74" s="33"/>
      <c r="H74" s="33"/>
      <c r="I74" s="33"/>
      <c r="J74" s="33"/>
      <c r="K74" s="33"/>
      <c r="L74" s="33"/>
      <c r="M74" s="33"/>
      <c r="N74" s="33"/>
      <c r="O74" s="33"/>
      <c r="P74" s="33"/>
    </row>
    <row r="75" customFormat="false" ht="11.25" hidden="false" customHeight="false" outlineLevel="0" collapsed="false">
      <c r="A75" s="33"/>
      <c r="B75" s="33"/>
      <c r="C75" s="33"/>
      <c r="D75" s="33"/>
      <c r="E75" s="33"/>
      <c r="F75" s="33"/>
      <c r="G75" s="33"/>
      <c r="H75" s="33"/>
      <c r="I75" s="33"/>
      <c r="J75" s="33"/>
      <c r="K75" s="33"/>
      <c r="L75" s="33"/>
      <c r="M75" s="33"/>
      <c r="N75" s="33"/>
      <c r="O75" s="33"/>
      <c r="P75"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63:K63"/>
    <mergeCell ref="C66:H66"/>
    <mergeCell ref="C67:H67"/>
    <mergeCell ref="A69:D69"/>
    <mergeCell ref="C71:H71"/>
    <mergeCell ref="C72:H72"/>
  </mergeCells>
  <conditionalFormatting sqref="A63:K63">
    <cfRule type="containsText" priority="2" operator="containsText" aboveAverage="0" equalAverage="0" bottom="0" percent="0" rank="0" text="Tiešās izmaksas kopā, t. sk. darba devēja sociālais nodoklis __.__% " dxfId="3">
      <formula>NOT(ISERROR(SEARCH("Tiešās izmaksas kopā, t. sk. darba devēja sociālais nodoklis __.__% ",A63)))</formula>
    </cfRule>
  </conditionalFormatting>
  <conditionalFormatting sqref="C2:I2 D5:L8 N9:O9 A14:P62 L63:P63 C66:H66 C71:H71 C74">
    <cfRule type="cellIs" priority="3" operator="equal" aboveAverage="0" equalAverage="0" bottom="0" percent="0" rank="0" text="" dxfId="1">
      <formula>0</formula>
    </cfRule>
  </conditionalFormatting>
  <printOptions headings="false" gridLines="false" gridLinesSet="true" horizontalCentered="false" verticalCentered="false"/>
  <pageMargins left="0" right="0" top="0.39375" bottom="0.39375"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C000"/>
    <pageSetUpPr fitToPage="false"/>
  </sheetPr>
  <dimension ref="A1:Q68"/>
  <sheetViews>
    <sheetView showFormulas="false" showGridLines="true" showRowColHeaders="true" showZeros="true" rightToLeft="false" tabSelected="false" showOutlineSymbols="true" defaultGridColor="true" view="normal" topLeftCell="A19" colorId="64" zoomScale="100" zoomScaleNormal="100" zoomScalePageLayoutView="130" workbookViewId="0">
      <selection pane="topLeft" activeCell="F14" activeCellId="0" sqref="F14"/>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5.28"/>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5.43"/>
    <col collapsed="false" customWidth="true" hidden="false" outlineLevel="0" max="7" min="7" style="1" width="5.86"/>
    <col collapsed="false" customWidth="true" hidden="false" outlineLevel="0" max="10" min="8" style="1" width="6.71"/>
    <col collapsed="false" customWidth="true" hidden="false" outlineLevel="0" max="11" min="11" style="1" width="7"/>
    <col collapsed="false" customWidth="true" hidden="false" outlineLevel="0" max="15" min="12" style="1" width="7.71"/>
    <col collapsed="false" customWidth="true" hidden="false" outlineLevel="0" max="16" min="16" style="1" width="9"/>
    <col collapsed="false" customWidth="true" hidden="true" outlineLevel="0" max="17" min="17" style="1" width="11.52"/>
    <col collapsed="false" customWidth="false" hidden="false" outlineLevel="0" max="1024" min="18" style="1" width="9.14"/>
  </cols>
  <sheetData>
    <row r="1" customFormat="false" ht="11.25" hidden="false" customHeight="false" outlineLevel="0" collapsed="false">
      <c r="A1" s="94"/>
      <c r="B1" s="94"/>
      <c r="C1" s="118" t="s">
        <v>51</v>
      </c>
      <c r="D1" s="119" t="n">
        <v>2</v>
      </c>
      <c r="E1" s="94"/>
      <c r="F1" s="94"/>
      <c r="G1" s="94"/>
      <c r="H1" s="94"/>
      <c r="I1" s="94"/>
      <c r="J1" s="94"/>
      <c r="N1" s="120"/>
      <c r="O1" s="118"/>
      <c r="P1" s="121"/>
    </row>
    <row r="2" customFormat="false" ht="11.25" hidden="false" customHeight="false" outlineLevel="0" collapsed="false">
      <c r="A2" s="122"/>
      <c r="B2" s="122"/>
      <c r="C2" s="123" t="s">
        <v>127</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5</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229" t="n">
        <f aca="false">ar</f>
        <v>0</v>
      </c>
      <c r="B9" s="229"/>
      <c r="C9" s="229"/>
      <c r="D9" s="229"/>
      <c r="E9" s="229"/>
      <c r="F9" s="229"/>
      <c r="G9" s="128"/>
      <c r="H9" s="128"/>
      <c r="I9" s="128"/>
      <c r="J9" s="129" t="s">
        <v>53</v>
      </c>
      <c r="K9" s="129"/>
      <c r="L9" s="129"/>
      <c r="M9" s="129"/>
      <c r="N9" s="130" t="n">
        <f aca="false">P56</f>
        <v>0</v>
      </c>
      <c r="O9" s="130"/>
      <c r="P9" s="128"/>
      <c r="Q9" s="134" t="str">
        <f aca="false">""</f>
        <v/>
      </c>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c r="Q10" s="134" t="s">
        <v>54</v>
      </c>
    </row>
    <row r="11" customFormat="false" ht="12" hidden="false" customHeight="false" outlineLevel="0" collapsed="false">
      <c r="A11" s="131"/>
      <c r="B11" s="132"/>
      <c r="C11" s="5"/>
      <c r="D11" s="94"/>
      <c r="E11" s="94"/>
      <c r="F11" s="94"/>
      <c r="G11" s="94"/>
      <c r="H11" s="94"/>
      <c r="I11" s="94"/>
      <c r="J11" s="94"/>
      <c r="K11" s="94"/>
      <c r="L11" s="135"/>
      <c r="M11" s="135"/>
      <c r="N11" s="136"/>
      <c r="O11" s="120"/>
      <c r="P11" s="94"/>
      <c r="Q11" s="134" t="s">
        <v>55</v>
      </c>
    </row>
    <row r="12" customFormat="false" ht="12" hidden="false" customHeight="true" outlineLevel="0" collapsed="false">
      <c r="A12" s="58" t="s">
        <v>34</v>
      </c>
      <c r="B12" s="137" t="s">
        <v>56</v>
      </c>
      <c r="C12" s="138" t="s">
        <v>57</v>
      </c>
      <c r="D12" s="139" t="s">
        <v>58</v>
      </c>
      <c r="E12" s="140" t="s">
        <v>59</v>
      </c>
      <c r="F12" s="141" t="s">
        <v>60</v>
      </c>
      <c r="G12" s="141"/>
      <c r="H12" s="141"/>
      <c r="I12" s="141"/>
      <c r="J12" s="141"/>
      <c r="K12" s="141"/>
      <c r="L12" s="141" t="s">
        <v>61</v>
      </c>
      <c r="M12" s="141"/>
      <c r="N12" s="141"/>
      <c r="O12" s="141"/>
      <c r="P12" s="141"/>
      <c r="Q12" s="134" t="s">
        <v>62</v>
      </c>
    </row>
    <row r="13" customFormat="false" ht="118.5" hidden="false" customHeight="false" outlineLevel="0" collapsed="false">
      <c r="A13" s="58"/>
      <c r="B13" s="137"/>
      <c r="C13" s="138"/>
      <c r="D13" s="139"/>
      <c r="E13" s="140"/>
      <c r="F13" s="142" t="s">
        <v>63</v>
      </c>
      <c r="G13" s="143" t="s">
        <v>64</v>
      </c>
      <c r="H13" s="143" t="s">
        <v>65</v>
      </c>
      <c r="I13" s="143" t="s">
        <v>66</v>
      </c>
      <c r="J13" s="143" t="s">
        <v>67</v>
      </c>
      <c r="K13" s="144" t="s">
        <v>68</v>
      </c>
      <c r="L13" s="142" t="s">
        <v>63</v>
      </c>
      <c r="M13" s="143" t="s">
        <v>65</v>
      </c>
      <c r="N13" s="143" t="s">
        <v>66</v>
      </c>
      <c r="O13" s="143" t="s">
        <v>67</v>
      </c>
      <c r="P13" s="145" t="s">
        <v>68</v>
      </c>
      <c r="Q13" s="146" t="s">
        <v>69</v>
      </c>
    </row>
    <row r="14" customFormat="false" ht="11.25" hidden="false" customHeight="false" outlineLevel="0" collapsed="false">
      <c r="A14" s="242" t="n">
        <f aca="false">IF(COUNTBLANK(B14)=1," ",COUNTA(B$14:B14))</f>
        <v>1</v>
      </c>
      <c r="B14" s="156" t="s">
        <v>70</v>
      </c>
      <c r="C14" s="243" t="s">
        <v>128</v>
      </c>
      <c r="D14" s="178" t="s">
        <v>77</v>
      </c>
      <c r="E14" s="179" t="n">
        <f aca="false">E33*0.7</f>
        <v>126</v>
      </c>
      <c r="F14" s="168"/>
      <c r="G14" s="153"/>
      <c r="H14" s="168"/>
      <c r="I14" s="168"/>
      <c r="J14" s="168"/>
      <c r="K14" s="154"/>
      <c r="L14" s="154"/>
      <c r="M14" s="154"/>
      <c r="N14" s="154"/>
      <c r="O14" s="154"/>
      <c r="P14" s="154"/>
      <c r="Q14" s="100" t="s">
        <v>54</v>
      </c>
    </row>
    <row r="15" customFormat="false" ht="11.25" hidden="false" customHeight="false" outlineLevel="0" collapsed="false">
      <c r="A15" s="242" t="n">
        <f aca="false">IF(COUNTBLANK(B15)=1," ",COUNTA(B$14:B15))</f>
        <v>2</v>
      </c>
      <c r="B15" s="156" t="s">
        <v>70</v>
      </c>
      <c r="C15" s="177" t="s">
        <v>129</v>
      </c>
      <c r="D15" s="178" t="s">
        <v>77</v>
      </c>
      <c r="E15" s="179" t="n">
        <v>24</v>
      </c>
      <c r="F15" s="168"/>
      <c r="G15" s="159"/>
      <c r="H15" s="168"/>
      <c r="I15" s="168"/>
      <c r="J15" s="168"/>
      <c r="K15" s="154"/>
      <c r="L15" s="154"/>
      <c r="M15" s="154"/>
      <c r="N15" s="154"/>
      <c r="O15" s="154"/>
      <c r="P15" s="154"/>
      <c r="Q15" s="244" t="s">
        <v>54</v>
      </c>
    </row>
    <row r="16" customFormat="false" ht="11.25" hidden="false" customHeight="false" outlineLevel="0" collapsed="false">
      <c r="A16" s="242" t="n">
        <f aca="false">IF(COUNTBLANK(B16)=1," ",COUNTA(B$14:B16))</f>
        <v>3</v>
      </c>
      <c r="B16" s="156" t="s">
        <v>70</v>
      </c>
      <c r="C16" s="245" t="s">
        <v>130</v>
      </c>
      <c r="D16" s="242" t="s">
        <v>124</v>
      </c>
      <c r="E16" s="164" t="n">
        <f aca="false">150*0.6*1.2</f>
        <v>108</v>
      </c>
      <c r="F16" s="168"/>
      <c r="G16" s="159"/>
      <c r="H16" s="168"/>
      <c r="I16" s="168"/>
      <c r="J16" s="168"/>
      <c r="K16" s="154"/>
      <c r="L16" s="154"/>
      <c r="M16" s="154"/>
      <c r="N16" s="154"/>
      <c r="O16" s="154"/>
      <c r="P16" s="154"/>
      <c r="Q16" s="244" t="s">
        <v>54</v>
      </c>
    </row>
    <row r="17" customFormat="false" ht="22.5" hidden="false" customHeight="false" outlineLevel="0" collapsed="false">
      <c r="A17" s="242" t="n">
        <f aca="false">IF(COUNTBLANK(B17)=1," ",COUNTA(B$14:B17))</f>
        <v>4</v>
      </c>
      <c r="B17" s="156" t="s">
        <v>70</v>
      </c>
      <c r="C17" s="245" t="s">
        <v>131</v>
      </c>
      <c r="D17" s="242" t="s">
        <v>77</v>
      </c>
      <c r="E17" s="164" t="n">
        <f aca="false">150*1.7</f>
        <v>255</v>
      </c>
      <c r="F17" s="168"/>
      <c r="G17" s="159"/>
      <c r="H17" s="168"/>
      <c r="I17" s="168"/>
      <c r="J17" s="168"/>
      <c r="K17" s="154"/>
      <c r="L17" s="154"/>
      <c r="M17" s="154"/>
      <c r="N17" s="154"/>
      <c r="O17" s="154"/>
      <c r="P17" s="154"/>
      <c r="Q17" s="244" t="s">
        <v>54</v>
      </c>
    </row>
    <row r="18" customFormat="false" ht="22.5" hidden="false" customHeight="false" outlineLevel="0" collapsed="false">
      <c r="A18" s="242" t="str">
        <f aca="false">IF(COUNTBLANK(B18)=1," ",COUNTA(B$14:B18))</f>
        <v> </v>
      </c>
      <c r="B18" s="183"/>
      <c r="C18" s="246" t="s">
        <v>132</v>
      </c>
      <c r="D18" s="183" t="s">
        <v>88</v>
      </c>
      <c r="E18" s="196" t="n">
        <f aca="false">E17*0.5</f>
        <v>127.5</v>
      </c>
      <c r="F18" s="168"/>
      <c r="G18" s="168"/>
      <c r="H18" s="168"/>
      <c r="I18" s="168"/>
      <c r="J18" s="168"/>
      <c r="K18" s="154"/>
      <c r="L18" s="154"/>
      <c r="M18" s="154"/>
      <c r="N18" s="154"/>
      <c r="O18" s="154"/>
      <c r="P18" s="154"/>
      <c r="Q18" s="244" t="s">
        <v>54</v>
      </c>
    </row>
    <row r="19" customFormat="false" ht="11.25" hidden="false" customHeight="false" outlineLevel="0" collapsed="false">
      <c r="A19" s="242" t="n">
        <f aca="false">IF(COUNTBLANK(B19)=1," ",COUNTA(B$14:B19))</f>
        <v>5</v>
      </c>
      <c r="B19" s="156" t="s">
        <v>70</v>
      </c>
      <c r="C19" s="245" t="s">
        <v>133</v>
      </c>
      <c r="D19" s="242" t="s">
        <v>72</v>
      </c>
      <c r="E19" s="164" t="n">
        <v>40</v>
      </c>
      <c r="F19" s="168"/>
      <c r="G19" s="159"/>
      <c r="H19" s="168"/>
      <c r="I19" s="168"/>
      <c r="J19" s="168"/>
      <c r="K19" s="154"/>
      <c r="L19" s="154"/>
      <c r="M19" s="154"/>
      <c r="N19" s="154"/>
      <c r="O19" s="154"/>
      <c r="P19" s="154"/>
      <c r="Q19" s="244" t="s">
        <v>54</v>
      </c>
    </row>
    <row r="20" customFormat="false" ht="11.25" hidden="false" customHeight="false" outlineLevel="0" collapsed="false">
      <c r="A20" s="242" t="str">
        <f aca="false">IF(COUNTBLANK(B20)=1," ",COUNTA(B$14:B20))</f>
        <v> </v>
      </c>
      <c r="B20" s="242"/>
      <c r="C20" s="177" t="s">
        <v>134</v>
      </c>
      <c r="D20" s="168" t="s">
        <v>88</v>
      </c>
      <c r="E20" s="168" t="n">
        <f aca="false">E19*0.2</f>
        <v>8</v>
      </c>
      <c r="F20" s="168"/>
      <c r="G20" s="168"/>
      <c r="H20" s="168"/>
      <c r="I20" s="168"/>
      <c r="J20" s="168"/>
      <c r="K20" s="154"/>
      <c r="L20" s="154"/>
      <c r="M20" s="154"/>
      <c r="N20" s="154"/>
      <c r="O20" s="154"/>
      <c r="P20" s="154"/>
      <c r="Q20" s="244" t="s">
        <v>54</v>
      </c>
    </row>
    <row r="21" customFormat="false" ht="22.5" hidden="false" customHeight="false" outlineLevel="0" collapsed="false">
      <c r="A21" s="242" t="n">
        <f aca="false">IF(COUNTBLANK(B21)=1," ",COUNTA(B$14:B21))</f>
        <v>6</v>
      </c>
      <c r="B21" s="156" t="s">
        <v>70</v>
      </c>
      <c r="C21" s="245" t="s">
        <v>135</v>
      </c>
      <c r="D21" s="242" t="s">
        <v>77</v>
      </c>
      <c r="E21" s="164" t="n">
        <f aca="false">E17</f>
        <v>255</v>
      </c>
      <c r="F21" s="168"/>
      <c r="G21" s="159"/>
      <c r="H21" s="168"/>
      <c r="I21" s="168"/>
      <c r="J21" s="168"/>
      <c r="K21" s="154"/>
      <c r="L21" s="154"/>
      <c r="M21" s="154"/>
      <c r="N21" s="154"/>
      <c r="O21" s="154"/>
      <c r="P21" s="154"/>
      <c r="Q21" s="244" t="s">
        <v>54</v>
      </c>
    </row>
    <row r="22" customFormat="false" ht="22.5" hidden="false" customHeight="false" outlineLevel="0" collapsed="false">
      <c r="A22" s="242" t="str">
        <f aca="false">IF(COUNTBLANK(B22)=1," ",COUNTA(B$14:B22))</f>
        <v> </v>
      </c>
      <c r="B22" s="242"/>
      <c r="C22" s="177" t="s">
        <v>136</v>
      </c>
      <c r="D22" s="168" t="s">
        <v>88</v>
      </c>
      <c r="E22" s="168" t="n">
        <f aca="false">E21*0.3</f>
        <v>76.5</v>
      </c>
      <c r="F22" s="168"/>
      <c r="G22" s="168"/>
      <c r="H22" s="168"/>
      <c r="I22" s="168"/>
      <c r="J22" s="168"/>
      <c r="K22" s="154"/>
      <c r="L22" s="154"/>
      <c r="M22" s="154"/>
      <c r="N22" s="154"/>
      <c r="O22" s="154"/>
      <c r="P22" s="154"/>
      <c r="Q22" s="244" t="s">
        <v>54</v>
      </c>
    </row>
    <row r="23" customFormat="false" ht="22.5" hidden="false" customHeight="false" outlineLevel="0" collapsed="false">
      <c r="A23" s="242" t="n">
        <f aca="false">IF(COUNTBLANK(B23)=1," ",COUNTA(B$14:B23))</f>
        <v>7</v>
      </c>
      <c r="B23" s="156" t="s">
        <v>137</v>
      </c>
      <c r="C23" s="247" t="s">
        <v>138</v>
      </c>
      <c r="D23" s="248" t="s">
        <v>77</v>
      </c>
      <c r="E23" s="249" t="n">
        <f aca="false">E17</f>
        <v>255</v>
      </c>
      <c r="F23" s="168"/>
      <c r="G23" s="159"/>
      <c r="H23" s="168"/>
      <c r="I23" s="168"/>
      <c r="J23" s="180"/>
      <c r="K23" s="154"/>
      <c r="L23" s="154"/>
      <c r="M23" s="154"/>
      <c r="N23" s="154"/>
      <c r="O23" s="154"/>
      <c r="P23" s="154"/>
      <c r="Q23" s="244" t="s">
        <v>54</v>
      </c>
    </row>
    <row r="24" customFormat="false" ht="22.5" hidden="false" customHeight="false" outlineLevel="0" collapsed="false">
      <c r="A24" s="242" t="str">
        <f aca="false">IF(COUNTBLANK(B24)=1," ",COUNTA(B$14:B24))</f>
        <v> </v>
      </c>
      <c r="B24" s="242"/>
      <c r="C24" s="245" t="s">
        <v>139</v>
      </c>
      <c r="D24" s="242" t="s">
        <v>77</v>
      </c>
      <c r="E24" s="168" t="n">
        <f aca="false">E23*1.1</f>
        <v>280.5</v>
      </c>
      <c r="F24" s="168"/>
      <c r="G24" s="168"/>
      <c r="H24" s="195"/>
      <c r="I24" s="220"/>
      <c r="J24" s="220"/>
      <c r="K24" s="154"/>
      <c r="L24" s="154"/>
      <c r="M24" s="154"/>
      <c r="N24" s="154"/>
      <c r="O24" s="154"/>
      <c r="P24" s="154"/>
      <c r="Q24" s="244" t="s">
        <v>54</v>
      </c>
    </row>
    <row r="25" customFormat="false" ht="11.25" hidden="false" customHeight="false" outlineLevel="0" collapsed="false">
      <c r="A25" s="242" t="str">
        <f aca="false">IF(COUNTBLANK(B25)=1," ",COUNTA(B$14:B25))</f>
        <v> </v>
      </c>
      <c r="B25" s="242"/>
      <c r="C25" s="245" t="s">
        <v>140</v>
      </c>
      <c r="D25" s="242" t="s">
        <v>88</v>
      </c>
      <c r="E25" s="168" t="n">
        <f aca="false">E23*5</f>
        <v>1275</v>
      </c>
      <c r="F25" s="168"/>
      <c r="G25" s="168"/>
      <c r="H25" s="195"/>
      <c r="I25" s="220"/>
      <c r="J25" s="220"/>
      <c r="K25" s="154"/>
      <c r="L25" s="154"/>
      <c r="M25" s="154"/>
      <c r="N25" s="154"/>
      <c r="O25" s="154"/>
      <c r="P25" s="154"/>
      <c r="Q25" s="244" t="s">
        <v>54</v>
      </c>
    </row>
    <row r="26" customFormat="false" ht="45" hidden="false" customHeight="false" outlineLevel="0" collapsed="false">
      <c r="A26" s="242" t="str">
        <f aca="false">IF(COUNTBLANK(B26)=1," ",COUNTA(B$14:B26))</f>
        <v> </v>
      </c>
      <c r="B26" s="242"/>
      <c r="C26" s="177" t="s">
        <v>141</v>
      </c>
      <c r="D26" s="242" t="s">
        <v>74</v>
      </c>
      <c r="E26" s="250" t="n">
        <f aca="false">E24/2*5</f>
        <v>701.25</v>
      </c>
      <c r="F26" s="168"/>
      <c r="G26" s="168"/>
      <c r="H26" s="195"/>
      <c r="I26" s="220"/>
      <c r="J26" s="220"/>
      <c r="K26" s="154"/>
      <c r="L26" s="154"/>
      <c r="M26" s="154"/>
      <c r="N26" s="154"/>
      <c r="O26" s="154"/>
      <c r="P26" s="154"/>
      <c r="Q26" s="244" t="s">
        <v>54</v>
      </c>
    </row>
    <row r="27" customFormat="false" ht="11.25" hidden="false" customHeight="false" outlineLevel="0" collapsed="false">
      <c r="A27" s="242" t="n">
        <f aca="false">IF(COUNTBLANK(B27)=1," ",COUNTA(B$14:B27))</f>
        <v>8</v>
      </c>
      <c r="B27" s="156" t="s">
        <v>70</v>
      </c>
      <c r="C27" s="245" t="s">
        <v>142</v>
      </c>
      <c r="D27" s="242" t="s">
        <v>124</v>
      </c>
      <c r="E27" s="164" t="n">
        <f aca="false">E16</f>
        <v>108</v>
      </c>
      <c r="F27" s="168"/>
      <c r="G27" s="159"/>
      <c r="H27" s="168"/>
      <c r="I27" s="168"/>
      <c r="J27" s="168"/>
      <c r="K27" s="154"/>
      <c r="L27" s="154"/>
      <c r="M27" s="154"/>
      <c r="N27" s="154"/>
      <c r="O27" s="154"/>
      <c r="P27" s="154"/>
      <c r="Q27" s="244" t="s">
        <v>54</v>
      </c>
    </row>
    <row r="28" customFormat="false" ht="22.5" hidden="false" customHeight="false" outlineLevel="0" collapsed="false">
      <c r="A28" s="242" t="n">
        <f aca="false">IF(COUNTBLANK(B28)=1," ",COUNTA(B$14:B28))</f>
        <v>9</v>
      </c>
      <c r="B28" s="156" t="s">
        <v>70</v>
      </c>
      <c r="C28" s="245" t="s">
        <v>143</v>
      </c>
      <c r="D28" s="242" t="s">
        <v>77</v>
      </c>
      <c r="E28" s="164" t="n">
        <f aca="false">E24/2</f>
        <v>140.25</v>
      </c>
      <c r="F28" s="168"/>
      <c r="G28" s="159"/>
      <c r="H28" s="168"/>
      <c r="I28" s="168"/>
      <c r="J28" s="168"/>
      <c r="K28" s="154"/>
      <c r="L28" s="154"/>
      <c r="M28" s="154"/>
      <c r="N28" s="154"/>
      <c r="O28" s="154"/>
      <c r="P28" s="154"/>
      <c r="Q28" s="244" t="s">
        <v>54</v>
      </c>
    </row>
    <row r="29" customFormat="false" ht="11.25" hidden="false" customHeight="false" outlineLevel="0" collapsed="false">
      <c r="A29" s="242" t="str">
        <f aca="false">IF(COUNTBLANK(B29)=1," ",COUNTA(B$14:B29))</f>
        <v> </v>
      </c>
      <c r="B29" s="242"/>
      <c r="C29" s="245" t="s">
        <v>144</v>
      </c>
      <c r="D29" s="242" t="s">
        <v>88</v>
      </c>
      <c r="E29" s="168" t="n">
        <f aca="false">E28*5</f>
        <v>701.25</v>
      </c>
      <c r="F29" s="152"/>
      <c r="G29" s="152"/>
      <c r="H29" s="152"/>
      <c r="I29" s="152"/>
      <c r="J29" s="152"/>
      <c r="K29" s="154"/>
      <c r="L29" s="154"/>
      <c r="M29" s="154"/>
      <c r="N29" s="154"/>
      <c r="O29" s="154"/>
      <c r="P29" s="154"/>
      <c r="Q29" s="244" t="s">
        <v>54</v>
      </c>
    </row>
    <row r="30" customFormat="false" ht="11.25" hidden="false" customHeight="false" outlineLevel="0" collapsed="false">
      <c r="A30" s="242" t="str">
        <f aca="false">IF(COUNTBLANK(B30)=1," ",COUNTA(B$14:B30))</f>
        <v> </v>
      </c>
      <c r="B30" s="242"/>
      <c r="C30" s="245" t="s">
        <v>101</v>
      </c>
      <c r="D30" s="242" t="s">
        <v>77</v>
      </c>
      <c r="E30" s="168" t="n">
        <f aca="false">E28*1.1</f>
        <v>154.275</v>
      </c>
      <c r="F30" s="152"/>
      <c r="G30" s="152"/>
      <c r="H30" s="152"/>
      <c r="I30" s="152"/>
      <c r="J30" s="152"/>
      <c r="K30" s="154"/>
      <c r="L30" s="154"/>
      <c r="M30" s="154"/>
      <c r="N30" s="154"/>
      <c r="O30" s="154"/>
      <c r="P30" s="154"/>
      <c r="Q30" s="244" t="s">
        <v>54</v>
      </c>
    </row>
    <row r="31" customFormat="false" ht="11.25" hidden="false" customHeight="false" outlineLevel="0" collapsed="false">
      <c r="A31" s="242" t="str">
        <f aca="false">IF(COUNTBLANK(B31)=1," ",COUNTA(B$14:B31))</f>
        <v> </v>
      </c>
      <c r="B31" s="242"/>
      <c r="C31" s="221" t="s">
        <v>105</v>
      </c>
      <c r="D31" s="242" t="s">
        <v>88</v>
      </c>
      <c r="E31" s="168" t="n">
        <f aca="false">E28*0.3</f>
        <v>42.075</v>
      </c>
      <c r="F31" s="168"/>
      <c r="G31" s="168"/>
      <c r="H31" s="168"/>
      <c r="I31" s="168"/>
      <c r="J31" s="168"/>
      <c r="K31" s="154"/>
      <c r="L31" s="154"/>
      <c r="M31" s="154"/>
      <c r="N31" s="154"/>
      <c r="O31" s="154"/>
      <c r="P31" s="154"/>
      <c r="Q31" s="244" t="s">
        <v>54</v>
      </c>
    </row>
    <row r="32" customFormat="false" ht="22.5" hidden="false" customHeight="false" outlineLevel="0" collapsed="false">
      <c r="A32" s="242" t="str">
        <f aca="false">IF(COUNTBLANK(B32)=1," ",COUNTA(B$14:B32))</f>
        <v> </v>
      </c>
      <c r="B32" s="242"/>
      <c r="C32" s="245" t="s">
        <v>145</v>
      </c>
      <c r="D32" s="242" t="s">
        <v>88</v>
      </c>
      <c r="E32" s="168" t="n">
        <f aca="false">E28*4.5</f>
        <v>631.125</v>
      </c>
      <c r="F32" s="168"/>
      <c r="G32" s="168"/>
      <c r="H32" s="195"/>
      <c r="I32" s="188"/>
      <c r="J32" s="188"/>
      <c r="K32" s="154"/>
      <c r="L32" s="154"/>
      <c r="M32" s="154"/>
      <c r="N32" s="154"/>
      <c r="O32" s="154"/>
      <c r="P32" s="154"/>
      <c r="Q32" s="244" t="s">
        <v>54</v>
      </c>
    </row>
    <row r="33" customFormat="false" ht="22.5" hidden="false" customHeight="false" outlineLevel="0" collapsed="false">
      <c r="A33" s="242" t="n">
        <f aca="false">IF(COUNTBLANK(B33)=1," ",COUNTA(B$14:B33))</f>
        <v>10</v>
      </c>
      <c r="B33" s="251" t="s">
        <v>70</v>
      </c>
      <c r="C33" s="245" t="s">
        <v>146</v>
      </c>
      <c r="D33" s="242" t="s">
        <v>72</v>
      </c>
      <c r="E33" s="200" t="n">
        <v>180</v>
      </c>
      <c r="F33" s="168"/>
      <c r="G33" s="159"/>
      <c r="H33" s="168"/>
      <c r="I33" s="168"/>
      <c r="J33" s="168"/>
      <c r="K33" s="154"/>
      <c r="L33" s="154"/>
      <c r="M33" s="154"/>
      <c r="N33" s="154"/>
      <c r="O33" s="154"/>
      <c r="P33" s="154"/>
      <c r="Q33" s="244" t="s">
        <v>54</v>
      </c>
    </row>
    <row r="34" customFormat="false" ht="11.25" hidden="false" customHeight="false" outlineLevel="0" collapsed="false">
      <c r="A34" s="242" t="str">
        <f aca="false">IF(COUNTBLANK(B34)=1," ",COUNTA(B$14:B34))</f>
        <v> </v>
      </c>
      <c r="B34" s="242"/>
      <c r="C34" s="245" t="s">
        <v>147</v>
      </c>
      <c r="D34" s="242" t="s">
        <v>88</v>
      </c>
      <c r="E34" s="168" t="n">
        <f aca="false">E33*0.3</f>
        <v>54</v>
      </c>
      <c r="F34" s="168"/>
      <c r="G34" s="168"/>
      <c r="H34" s="195"/>
      <c r="I34" s="220"/>
      <c r="J34" s="220"/>
      <c r="K34" s="154"/>
      <c r="L34" s="154"/>
      <c r="M34" s="154"/>
      <c r="N34" s="154"/>
      <c r="O34" s="154"/>
      <c r="P34" s="154"/>
      <c r="Q34" s="244" t="s">
        <v>54</v>
      </c>
    </row>
    <row r="35" customFormat="false" ht="11.25" hidden="false" customHeight="false" outlineLevel="0" collapsed="false">
      <c r="A35" s="242" t="str">
        <f aca="false">IF(COUNTBLANK(B35)=1," ",COUNTA(B$14:B35))</f>
        <v> </v>
      </c>
      <c r="B35" s="242"/>
      <c r="C35" s="245" t="s">
        <v>148</v>
      </c>
      <c r="D35" s="242" t="s">
        <v>88</v>
      </c>
      <c r="E35" s="168" t="n">
        <f aca="false">E34*2</f>
        <v>108</v>
      </c>
      <c r="F35" s="168"/>
      <c r="G35" s="168"/>
      <c r="H35" s="195"/>
      <c r="I35" s="220"/>
      <c r="J35" s="220"/>
      <c r="K35" s="154"/>
      <c r="L35" s="154"/>
      <c r="M35" s="154"/>
      <c r="N35" s="154"/>
      <c r="O35" s="154"/>
      <c r="P35" s="154"/>
      <c r="Q35" s="244" t="s">
        <v>54</v>
      </c>
    </row>
    <row r="36" customFormat="false" ht="33.75" hidden="false" customHeight="false" outlineLevel="0" collapsed="false">
      <c r="A36" s="242" t="n">
        <f aca="false">IF(COUNTBLANK(B36)=1," ",COUNTA(B$14:B36))</f>
        <v>11</v>
      </c>
      <c r="B36" s="251" t="s">
        <v>70</v>
      </c>
      <c r="C36" s="252" t="s">
        <v>149</v>
      </c>
      <c r="D36" s="242" t="s">
        <v>150</v>
      </c>
      <c r="E36" s="250" t="n">
        <f aca="false">E34/2*5</f>
        <v>135</v>
      </c>
      <c r="F36" s="168"/>
      <c r="G36" s="168"/>
      <c r="H36" s="195"/>
      <c r="I36" s="220"/>
      <c r="J36" s="220"/>
      <c r="K36" s="154"/>
      <c r="L36" s="154"/>
      <c r="M36" s="154"/>
      <c r="N36" s="154"/>
      <c r="O36" s="154"/>
      <c r="P36" s="154"/>
      <c r="Q36" s="244" t="s">
        <v>54</v>
      </c>
    </row>
    <row r="37" customFormat="false" ht="11.25" hidden="false" customHeight="false" outlineLevel="0" collapsed="false">
      <c r="A37" s="180" t="str">
        <f aca="false">IF(COUNTBLANK(B37)=1," ",COUNTA(B$14:B37))</f>
        <v> </v>
      </c>
      <c r="B37" s="183"/>
      <c r="C37" s="252" t="s">
        <v>151</v>
      </c>
      <c r="D37" s="253"/>
      <c r="E37" s="254"/>
      <c r="F37" s="168"/>
      <c r="G37" s="168"/>
      <c r="H37" s="195"/>
      <c r="I37" s="188"/>
      <c r="J37" s="188"/>
      <c r="K37" s="154"/>
      <c r="L37" s="154"/>
      <c r="M37" s="154"/>
      <c r="N37" s="154"/>
      <c r="O37" s="154"/>
      <c r="P37" s="154"/>
      <c r="Q37" s="244" t="s">
        <v>54</v>
      </c>
    </row>
    <row r="38" customFormat="false" ht="11.25" hidden="false" customHeight="false" outlineLevel="0" collapsed="false">
      <c r="A38" s="180" t="n">
        <f aca="false">IF(COUNTBLANK(B38)=1," ",COUNTA(B$14:B38))</f>
        <v>12</v>
      </c>
      <c r="B38" s="156" t="s">
        <v>70</v>
      </c>
      <c r="C38" s="255" t="s">
        <v>152</v>
      </c>
      <c r="D38" s="183" t="s">
        <v>77</v>
      </c>
      <c r="E38" s="158" t="n">
        <f aca="false">E14</f>
        <v>126</v>
      </c>
      <c r="F38" s="168"/>
      <c r="G38" s="159"/>
      <c r="H38" s="168"/>
      <c r="I38" s="168"/>
      <c r="J38" s="168"/>
      <c r="K38" s="154"/>
      <c r="L38" s="154"/>
      <c r="M38" s="154"/>
      <c r="N38" s="154"/>
      <c r="O38" s="154"/>
      <c r="P38" s="154"/>
      <c r="Q38" s="244" t="s">
        <v>54</v>
      </c>
    </row>
    <row r="39" customFormat="false" ht="11.25" hidden="false" customHeight="false" outlineLevel="0" collapsed="false">
      <c r="A39" s="180" t="n">
        <f aca="false">IF(COUNTBLANK(B39)=1," ",COUNTA(B$14:B39))</f>
        <v>13</v>
      </c>
      <c r="B39" s="156" t="s">
        <v>70</v>
      </c>
      <c r="C39" s="255" t="s">
        <v>153</v>
      </c>
      <c r="D39" s="183" t="s">
        <v>124</v>
      </c>
      <c r="E39" s="158" t="n">
        <f aca="false">E38*0.1</f>
        <v>12.6</v>
      </c>
      <c r="F39" s="168"/>
      <c r="G39" s="159"/>
      <c r="H39" s="168"/>
      <c r="I39" s="168"/>
      <c r="J39" s="168"/>
      <c r="K39" s="154"/>
      <c r="L39" s="154"/>
      <c r="M39" s="154"/>
      <c r="N39" s="154"/>
      <c r="O39" s="154"/>
      <c r="P39" s="154"/>
      <c r="Q39" s="244" t="s">
        <v>54</v>
      </c>
    </row>
    <row r="40" customFormat="false" ht="11.25" hidden="false" customHeight="false" outlineLevel="0" collapsed="false">
      <c r="A40" s="180" t="str">
        <f aca="false">IF(COUNTBLANK(B40)=1," ",COUNTA(B$14:B40))</f>
        <v> </v>
      </c>
      <c r="B40" s="183"/>
      <c r="C40" s="255" t="s">
        <v>154</v>
      </c>
      <c r="D40" s="183" t="s">
        <v>124</v>
      </c>
      <c r="E40" s="196" t="n">
        <f aca="false">E39*1.1</f>
        <v>13.86</v>
      </c>
      <c r="F40" s="168"/>
      <c r="G40" s="168"/>
      <c r="H40" s="168"/>
      <c r="I40" s="168"/>
      <c r="J40" s="168"/>
      <c r="K40" s="154"/>
      <c r="L40" s="154"/>
      <c r="M40" s="154"/>
      <c r="N40" s="154"/>
      <c r="O40" s="154"/>
      <c r="P40" s="154"/>
      <c r="Q40" s="244" t="s">
        <v>54</v>
      </c>
    </row>
    <row r="41" customFormat="false" ht="11.25" hidden="false" customHeight="false" outlineLevel="0" collapsed="false">
      <c r="A41" s="180" t="n">
        <f aca="false">IF(COUNTBLANK(B41)=1," ",COUNTA(B$14:B41))</f>
        <v>14</v>
      </c>
      <c r="B41" s="156" t="s">
        <v>70</v>
      </c>
      <c r="C41" s="255" t="s">
        <v>155</v>
      </c>
      <c r="D41" s="183" t="s">
        <v>124</v>
      </c>
      <c r="E41" s="158" t="n">
        <f aca="false">E38*0.05</f>
        <v>6.3</v>
      </c>
      <c r="F41" s="168"/>
      <c r="G41" s="159"/>
      <c r="H41" s="168"/>
      <c r="I41" s="168"/>
      <c r="J41" s="168"/>
      <c r="K41" s="154"/>
      <c r="L41" s="154"/>
      <c r="M41" s="154"/>
      <c r="N41" s="154"/>
      <c r="O41" s="154"/>
      <c r="P41" s="154"/>
      <c r="Q41" s="244" t="s">
        <v>54</v>
      </c>
    </row>
    <row r="42" customFormat="false" ht="11.25" hidden="false" customHeight="false" outlineLevel="0" collapsed="false">
      <c r="A42" s="180" t="str">
        <f aca="false">IF(COUNTBLANK(B42)=1," ",COUNTA(B$14:B42))</f>
        <v> </v>
      </c>
      <c r="B42" s="183"/>
      <c r="C42" s="255" t="s">
        <v>154</v>
      </c>
      <c r="D42" s="183" t="s">
        <v>124</v>
      </c>
      <c r="E42" s="196" t="n">
        <f aca="false">E41*1.1</f>
        <v>6.93</v>
      </c>
      <c r="F42" s="168"/>
      <c r="G42" s="168"/>
      <c r="H42" s="168"/>
      <c r="I42" s="168"/>
      <c r="J42" s="168"/>
      <c r="K42" s="154"/>
      <c r="L42" s="154"/>
      <c r="M42" s="154"/>
      <c r="N42" s="154"/>
      <c r="O42" s="154"/>
      <c r="P42" s="154"/>
      <c r="Q42" s="244" t="s">
        <v>54</v>
      </c>
    </row>
    <row r="43" customFormat="false" ht="11.25" hidden="false" customHeight="false" outlineLevel="0" collapsed="false">
      <c r="A43" s="180" t="n">
        <f aca="false">IF(COUNTBLANK(B43)=1," ",COUNTA(B$14:B43))</f>
        <v>15</v>
      </c>
      <c r="B43" s="156" t="s">
        <v>70</v>
      </c>
      <c r="C43" s="255" t="s">
        <v>156</v>
      </c>
      <c r="D43" s="183" t="s">
        <v>124</v>
      </c>
      <c r="E43" s="158" t="n">
        <f aca="false">E41</f>
        <v>6.3</v>
      </c>
      <c r="F43" s="168"/>
      <c r="G43" s="159"/>
      <c r="H43" s="168"/>
      <c r="I43" s="168"/>
      <c r="J43" s="168"/>
      <c r="K43" s="154"/>
      <c r="L43" s="154"/>
      <c r="M43" s="154"/>
      <c r="N43" s="154"/>
      <c r="O43" s="154"/>
      <c r="P43" s="154"/>
      <c r="Q43" s="244" t="s">
        <v>54</v>
      </c>
    </row>
    <row r="44" customFormat="false" ht="11.25" hidden="false" customHeight="false" outlineLevel="0" collapsed="false">
      <c r="A44" s="180" t="str">
        <f aca="false">IF(COUNTBLANK(B44)=1," ",COUNTA(B$14:B44))</f>
        <v> </v>
      </c>
      <c r="B44" s="183"/>
      <c r="C44" s="255" t="s">
        <v>157</v>
      </c>
      <c r="D44" s="183" t="s">
        <v>124</v>
      </c>
      <c r="E44" s="196" t="n">
        <f aca="false">E43*1.1</f>
        <v>6.93</v>
      </c>
      <c r="F44" s="168"/>
      <c r="G44" s="168"/>
      <c r="H44" s="168"/>
      <c r="I44" s="168"/>
      <c r="J44" s="168"/>
      <c r="K44" s="154"/>
      <c r="L44" s="154"/>
      <c r="M44" s="154"/>
      <c r="N44" s="154"/>
      <c r="O44" s="154"/>
      <c r="P44" s="154"/>
      <c r="Q44" s="244" t="s">
        <v>54</v>
      </c>
    </row>
    <row r="45" customFormat="false" ht="11.25" hidden="false" customHeight="false" outlineLevel="0" collapsed="false">
      <c r="A45" s="180" t="n">
        <f aca="false">IF(COUNTBLANK(B45)=1," ",COUNTA(B$14:B45))</f>
        <v>16</v>
      </c>
      <c r="B45" s="156" t="s">
        <v>70</v>
      </c>
      <c r="C45" s="255" t="s">
        <v>158</v>
      </c>
      <c r="D45" s="183" t="s">
        <v>77</v>
      </c>
      <c r="E45" s="158" t="n">
        <f aca="false">E38</f>
        <v>126</v>
      </c>
      <c r="F45" s="168"/>
      <c r="G45" s="159"/>
      <c r="H45" s="168"/>
      <c r="I45" s="168"/>
      <c r="J45" s="168"/>
      <c r="K45" s="154"/>
      <c r="L45" s="154"/>
      <c r="M45" s="154"/>
      <c r="N45" s="154"/>
      <c r="O45" s="154"/>
      <c r="P45" s="154"/>
      <c r="Q45" s="244" t="s">
        <v>54</v>
      </c>
    </row>
    <row r="46" customFormat="false" ht="11.25" hidden="false" customHeight="false" outlineLevel="0" collapsed="false">
      <c r="A46" s="180" t="str">
        <f aca="false">IF(COUNTBLANK(B46)=1," ",COUNTA(B$14:B46))</f>
        <v> </v>
      </c>
      <c r="B46" s="183"/>
      <c r="C46" s="255" t="s">
        <v>159</v>
      </c>
      <c r="D46" s="196" t="s">
        <v>77</v>
      </c>
      <c r="E46" s="196" t="n">
        <f aca="false">E45*1.05</f>
        <v>132.3</v>
      </c>
      <c r="F46" s="168"/>
      <c r="G46" s="168"/>
      <c r="H46" s="168"/>
      <c r="I46" s="168"/>
      <c r="J46" s="168"/>
      <c r="K46" s="154"/>
      <c r="L46" s="154"/>
      <c r="M46" s="154"/>
      <c r="N46" s="154"/>
      <c r="O46" s="154"/>
      <c r="P46" s="154"/>
      <c r="Q46" s="244" t="s">
        <v>54</v>
      </c>
    </row>
    <row r="47" customFormat="false" ht="11.25" hidden="false" customHeight="false" outlineLevel="0" collapsed="false">
      <c r="A47" s="180" t="str">
        <f aca="false">IF(COUNTBLANK(B47)=1," ",COUNTA(B$14:B47))</f>
        <v> </v>
      </c>
      <c r="B47" s="183"/>
      <c r="C47" s="255" t="s">
        <v>160</v>
      </c>
      <c r="D47" s="196" t="s">
        <v>124</v>
      </c>
      <c r="E47" s="196" t="n">
        <f aca="false">E45*0.05*1.1</f>
        <v>6.93</v>
      </c>
      <c r="F47" s="168"/>
      <c r="G47" s="168"/>
      <c r="H47" s="168"/>
      <c r="I47" s="168"/>
      <c r="J47" s="168"/>
      <c r="K47" s="154"/>
      <c r="L47" s="154"/>
      <c r="M47" s="154"/>
      <c r="N47" s="154"/>
      <c r="O47" s="154"/>
      <c r="P47" s="154"/>
      <c r="Q47" s="244" t="s">
        <v>54</v>
      </c>
    </row>
    <row r="48" customFormat="false" ht="11.25" hidden="false" customHeight="false" outlineLevel="0" collapsed="false">
      <c r="A48" s="180" t="n">
        <f aca="false">IF(COUNTBLANK(B48)=1," ",COUNTA(B$14:B48))</f>
        <v>17</v>
      </c>
      <c r="B48" s="156" t="s">
        <v>70</v>
      </c>
      <c r="C48" s="255" t="s">
        <v>161</v>
      </c>
      <c r="D48" s="183" t="s">
        <v>72</v>
      </c>
      <c r="E48" s="158" t="n">
        <v>110</v>
      </c>
      <c r="F48" s="168"/>
      <c r="G48" s="159"/>
      <c r="H48" s="168"/>
      <c r="I48" s="168"/>
      <c r="J48" s="168"/>
      <c r="K48" s="154"/>
      <c r="L48" s="154"/>
      <c r="M48" s="154"/>
      <c r="N48" s="154"/>
      <c r="O48" s="154"/>
      <c r="P48" s="154"/>
      <c r="Q48" s="244" t="s">
        <v>54</v>
      </c>
    </row>
    <row r="49" customFormat="false" ht="11.25" hidden="false" customHeight="false" outlineLevel="0" collapsed="false">
      <c r="A49" s="180" t="str">
        <f aca="false">IF(COUNTBLANK(B49)=1," ",COUNTA(B$14:B49))</f>
        <v> </v>
      </c>
      <c r="B49" s="183"/>
      <c r="C49" s="255" t="s">
        <v>162</v>
      </c>
      <c r="D49" s="196" t="s">
        <v>124</v>
      </c>
      <c r="E49" s="196" t="n">
        <f aca="false">E48*0.3*0.2</f>
        <v>6.6</v>
      </c>
      <c r="F49" s="168"/>
      <c r="G49" s="153"/>
      <c r="H49" s="168"/>
      <c r="I49" s="168"/>
      <c r="J49" s="168"/>
      <c r="K49" s="154"/>
      <c r="L49" s="154"/>
      <c r="M49" s="154"/>
      <c r="N49" s="154"/>
      <c r="O49" s="154"/>
      <c r="P49" s="154"/>
      <c r="Q49" s="244" t="s">
        <v>54</v>
      </c>
    </row>
    <row r="50" customFormat="false" ht="11.25" hidden="false" customHeight="false" outlineLevel="0" collapsed="false">
      <c r="A50" s="242" t="n">
        <f aca="false">IF(COUNTBLANK(B50)=1," ",COUNTA(B$14:B50))</f>
        <v>18</v>
      </c>
      <c r="B50" s="156" t="s">
        <v>70</v>
      </c>
      <c r="C50" s="255" t="s">
        <v>163</v>
      </c>
      <c r="D50" s="183" t="s">
        <v>72</v>
      </c>
      <c r="E50" s="158" t="n">
        <v>5</v>
      </c>
      <c r="F50" s="168"/>
      <c r="G50" s="159"/>
      <c r="H50" s="168"/>
      <c r="I50" s="168"/>
      <c r="J50" s="168"/>
      <c r="K50" s="154"/>
      <c r="L50" s="154"/>
      <c r="M50" s="154"/>
      <c r="N50" s="154"/>
      <c r="O50" s="154"/>
      <c r="P50" s="154"/>
      <c r="Q50" s="244" t="s">
        <v>54</v>
      </c>
    </row>
    <row r="51" customFormat="false" ht="11.25" hidden="false" customHeight="false" outlineLevel="0" collapsed="false">
      <c r="A51" s="242" t="str">
        <f aca="false">IF(COUNTBLANK(B51)=1," ",COUNTA(B$14:B51))</f>
        <v> </v>
      </c>
      <c r="B51" s="183"/>
      <c r="C51" s="255" t="s">
        <v>162</v>
      </c>
      <c r="D51" s="196" t="s">
        <v>124</v>
      </c>
      <c r="E51" s="196" t="n">
        <f aca="false">0.7*E50*0.3*0.2</f>
        <v>0.21</v>
      </c>
      <c r="F51" s="168"/>
      <c r="G51" s="168"/>
      <c r="H51" s="195"/>
      <c r="I51" s="188"/>
      <c r="J51" s="188"/>
      <c r="K51" s="154"/>
      <c r="L51" s="154"/>
      <c r="M51" s="154"/>
      <c r="N51" s="154"/>
      <c r="O51" s="154"/>
      <c r="P51" s="154"/>
      <c r="Q51" s="244" t="s">
        <v>54</v>
      </c>
    </row>
    <row r="52" customFormat="false" ht="22.5" hidden="false" customHeight="false" outlineLevel="0" collapsed="false">
      <c r="A52" s="180" t="n">
        <f aca="false">IF(COUNTBLANK(B52)=1," ",COUNTA(B$14:B52))</f>
        <v>19</v>
      </c>
      <c r="B52" s="156" t="s">
        <v>70</v>
      </c>
      <c r="C52" s="177" t="s">
        <v>164</v>
      </c>
      <c r="D52" s="242" t="s">
        <v>77</v>
      </c>
      <c r="E52" s="168" t="n">
        <f aca="false">110*0.5</f>
        <v>55</v>
      </c>
      <c r="F52" s="196"/>
      <c r="G52" s="159"/>
      <c r="H52" s="196"/>
      <c r="I52" s="196"/>
      <c r="J52" s="196"/>
      <c r="K52" s="154"/>
      <c r="L52" s="154"/>
      <c r="M52" s="154"/>
      <c r="N52" s="154"/>
      <c r="O52" s="154"/>
      <c r="P52" s="154"/>
      <c r="Q52" s="244" t="s">
        <v>54</v>
      </c>
    </row>
    <row r="53" customFormat="false" ht="11.25" hidden="false" customHeight="false" outlineLevel="0" collapsed="false">
      <c r="A53" s="180" t="str">
        <f aca="false">IF(COUNTBLANK(B53)=1," ",COUNTA(B$14:B53))</f>
        <v> </v>
      </c>
      <c r="B53" s="242"/>
      <c r="C53" s="177" t="s">
        <v>165</v>
      </c>
      <c r="D53" s="168" t="s">
        <v>124</v>
      </c>
      <c r="E53" s="168" t="n">
        <f aca="false">E52*0.3*1.1</f>
        <v>18.15</v>
      </c>
      <c r="F53" s="168"/>
      <c r="G53" s="168"/>
      <c r="H53" s="168"/>
      <c r="I53" s="168"/>
      <c r="J53" s="168"/>
      <c r="K53" s="154"/>
      <c r="L53" s="154"/>
      <c r="M53" s="154"/>
      <c r="N53" s="154"/>
      <c r="O53" s="154"/>
      <c r="P53" s="154"/>
      <c r="Q53" s="244" t="s">
        <v>54</v>
      </c>
    </row>
    <row r="54" customFormat="false" ht="11.25" hidden="false" customHeight="false" outlineLevel="0" collapsed="false">
      <c r="A54" s="180" t="n">
        <f aca="false">IF(COUNTBLANK(B54)=1," ",COUNTA(B$14:B54))</f>
        <v>20</v>
      </c>
      <c r="B54" s="156" t="s">
        <v>70</v>
      </c>
      <c r="C54" s="177" t="s">
        <v>166</v>
      </c>
      <c r="D54" s="242" t="s">
        <v>77</v>
      </c>
      <c r="E54" s="168" t="n">
        <f aca="false">E52</f>
        <v>55</v>
      </c>
      <c r="F54" s="168"/>
      <c r="G54" s="159"/>
      <c r="H54" s="168"/>
      <c r="I54" s="168"/>
      <c r="J54" s="168"/>
      <c r="K54" s="154"/>
      <c r="L54" s="154"/>
      <c r="M54" s="154"/>
      <c r="N54" s="154"/>
      <c r="O54" s="154"/>
      <c r="P54" s="154"/>
      <c r="Q54" s="244" t="s">
        <v>54</v>
      </c>
    </row>
    <row r="55" customFormat="false" ht="11.25" hidden="false" customHeight="false" outlineLevel="0" collapsed="false">
      <c r="A55" s="180" t="str">
        <f aca="false">IF(COUNTBLANK(B55)=1," ",COUNTA(B$14:B55))</f>
        <v> </v>
      </c>
      <c r="B55" s="242"/>
      <c r="C55" s="177" t="s">
        <v>167</v>
      </c>
      <c r="D55" s="242" t="s">
        <v>88</v>
      </c>
      <c r="E55" s="168" t="n">
        <f aca="false">E54*0.02</f>
        <v>1.1</v>
      </c>
      <c r="F55" s="180"/>
      <c r="G55" s="180"/>
      <c r="H55" s="180"/>
      <c r="I55" s="180"/>
      <c r="J55" s="180"/>
      <c r="K55" s="154"/>
      <c r="L55" s="154"/>
      <c r="M55" s="154"/>
      <c r="N55" s="154"/>
      <c r="O55" s="154"/>
      <c r="P55" s="154"/>
      <c r="Q55" s="244" t="s">
        <v>54</v>
      </c>
    </row>
    <row r="56" customFormat="false" ht="12" hidden="false" customHeight="true" outlineLevel="0" collapsed="false">
      <c r="A56" s="226" t="s">
        <v>126</v>
      </c>
      <c r="B56" s="226"/>
      <c r="C56" s="226"/>
      <c r="D56" s="226"/>
      <c r="E56" s="226"/>
      <c r="F56" s="226"/>
      <c r="G56" s="226"/>
      <c r="H56" s="226"/>
      <c r="I56" s="226"/>
      <c r="J56" s="226"/>
      <c r="K56" s="226"/>
      <c r="L56" s="227" t="n">
        <f aca="false">SUM(L14:L55)</f>
        <v>0</v>
      </c>
      <c r="M56" s="233" t="n">
        <f aca="false">SUM(M14:M55)</f>
        <v>0</v>
      </c>
      <c r="N56" s="233" t="n">
        <f aca="false">SUM(N14:N55)</f>
        <v>0</v>
      </c>
      <c r="O56" s="233" t="n">
        <f aca="false">SUM(O14:O55)</f>
        <v>0</v>
      </c>
      <c r="P56" s="234" t="n">
        <f aca="false">SUM(P14:P55)</f>
        <v>0</v>
      </c>
    </row>
    <row r="57" customFormat="false" ht="11.25" hidden="false" customHeight="false" outlineLevel="0" collapsed="false">
      <c r="A57" s="33"/>
      <c r="B57" s="33"/>
      <c r="C57" s="33"/>
      <c r="D57" s="33"/>
      <c r="E57" s="33"/>
      <c r="F57" s="33"/>
      <c r="G57" s="33"/>
      <c r="H57" s="33"/>
      <c r="I57" s="33"/>
      <c r="J57" s="33"/>
      <c r="K57" s="33"/>
      <c r="L57" s="33"/>
      <c r="M57" s="33"/>
      <c r="N57" s="33"/>
      <c r="O57" s="33"/>
      <c r="P57" s="33"/>
    </row>
    <row r="58" customFormat="false" ht="11.25" hidden="false" customHeight="false" outlineLevel="0" collapsed="false">
      <c r="A58" s="33"/>
      <c r="B58" s="33"/>
      <c r="C58" s="33"/>
      <c r="D58" s="33"/>
      <c r="E58" s="33"/>
      <c r="F58" s="33"/>
      <c r="G58" s="33"/>
      <c r="H58" s="33"/>
      <c r="I58" s="33"/>
      <c r="J58" s="33"/>
      <c r="K58" s="33"/>
      <c r="L58" s="33"/>
      <c r="M58" s="33"/>
      <c r="N58" s="33"/>
      <c r="O58" s="33"/>
      <c r="P58" s="33"/>
    </row>
    <row r="59" customFormat="false" ht="11.25" hidden="false" customHeight="false" outlineLevel="0" collapsed="false">
      <c r="A59" s="1" t="s">
        <v>19</v>
      </c>
      <c r="B59" s="33"/>
      <c r="C59" s="45" t="n">
        <f aca="false">'Kops n'!C31:H31</f>
        <v>0</v>
      </c>
      <c r="D59" s="45"/>
      <c r="E59" s="45"/>
      <c r="F59" s="45"/>
      <c r="G59" s="45"/>
      <c r="H59" s="45"/>
      <c r="I59" s="33"/>
      <c r="J59" s="33"/>
      <c r="K59" s="33"/>
      <c r="L59" s="33"/>
      <c r="M59" s="33"/>
      <c r="N59" s="33"/>
      <c r="O59" s="33"/>
      <c r="P59" s="33"/>
    </row>
    <row r="60" customFormat="false" ht="11.25" hidden="false" customHeight="true" outlineLevel="0" collapsed="false">
      <c r="A60" s="33"/>
      <c r="B60" s="33"/>
      <c r="C60" s="31" t="s">
        <v>20</v>
      </c>
      <c r="D60" s="31"/>
      <c r="E60" s="31"/>
      <c r="F60" s="31"/>
      <c r="G60" s="31"/>
      <c r="H60" s="31"/>
      <c r="I60" s="33"/>
      <c r="J60" s="33"/>
      <c r="K60" s="33"/>
      <c r="L60" s="33"/>
      <c r="M60" s="33"/>
      <c r="N60" s="33"/>
      <c r="O60" s="33"/>
      <c r="P60" s="33"/>
    </row>
    <row r="61" customFormat="false" ht="11.25" hidden="false" customHeight="false" outlineLevel="0" collapsed="false">
      <c r="A61" s="33"/>
      <c r="B61" s="33"/>
      <c r="C61" s="33"/>
      <c r="D61" s="33"/>
      <c r="E61" s="33"/>
      <c r="F61" s="33"/>
      <c r="G61" s="33"/>
      <c r="H61" s="33"/>
      <c r="I61" s="33"/>
      <c r="J61" s="33"/>
      <c r="K61" s="33"/>
      <c r="L61" s="33"/>
      <c r="M61" s="33"/>
      <c r="N61" s="33"/>
      <c r="O61" s="33"/>
      <c r="P61" s="33"/>
    </row>
    <row r="62" customFormat="false" ht="11.25" hidden="false" customHeight="false" outlineLevel="0" collapsed="false">
      <c r="A62" s="96" t="str">
        <f aca="false">'Kops n'!A34:D34</f>
        <v>Tāme sastādīta:</v>
      </c>
      <c r="B62" s="96"/>
      <c r="C62" s="96"/>
      <c r="D62" s="96"/>
      <c r="E62" s="33"/>
      <c r="F62" s="33"/>
      <c r="G62" s="33"/>
      <c r="H62" s="33"/>
      <c r="I62" s="33"/>
      <c r="J62" s="33"/>
      <c r="K62" s="33"/>
      <c r="L62" s="33"/>
      <c r="M62" s="33"/>
      <c r="N62" s="33"/>
      <c r="O62" s="33"/>
      <c r="P62" s="33"/>
    </row>
    <row r="63" customFormat="false" ht="11.25" hidden="false" customHeight="false" outlineLevel="0" collapsed="false">
      <c r="A63" s="33"/>
      <c r="B63" s="33"/>
      <c r="C63" s="33"/>
      <c r="D63" s="33"/>
      <c r="E63" s="33"/>
      <c r="F63" s="33"/>
      <c r="G63" s="33"/>
      <c r="H63" s="33"/>
      <c r="I63" s="33"/>
      <c r="J63" s="33"/>
      <c r="K63" s="33"/>
      <c r="L63" s="33"/>
      <c r="M63" s="33"/>
      <c r="N63" s="33"/>
      <c r="O63" s="33"/>
      <c r="P63" s="33"/>
    </row>
    <row r="64" customFormat="false" ht="11.25" hidden="false" customHeight="false" outlineLevel="0" collapsed="false">
      <c r="A64" s="1" t="s">
        <v>48</v>
      </c>
      <c r="B64" s="33"/>
      <c r="C64" s="45" t="n">
        <f aca="false">'Kops n'!C36:H36</f>
        <v>0</v>
      </c>
      <c r="D64" s="45"/>
      <c r="E64" s="45"/>
      <c r="F64" s="45"/>
      <c r="G64" s="45"/>
      <c r="H64" s="45"/>
      <c r="I64" s="33"/>
      <c r="J64" s="33"/>
      <c r="K64" s="33"/>
      <c r="L64" s="33"/>
      <c r="M64" s="33"/>
      <c r="N64" s="33"/>
      <c r="O64" s="33"/>
      <c r="P64" s="33"/>
    </row>
    <row r="65" customFormat="false" ht="11.25" hidden="false" customHeight="true" outlineLevel="0" collapsed="false">
      <c r="A65" s="33"/>
      <c r="B65" s="33"/>
      <c r="C65" s="31" t="s">
        <v>20</v>
      </c>
      <c r="D65" s="31"/>
      <c r="E65" s="31"/>
      <c r="F65" s="31"/>
      <c r="G65" s="31"/>
      <c r="H65" s="31"/>
      <c r="I65" s="33"/>
      <c r="J65" s="33"/>
      <c r="K65" s="33"/>
      <c r="L65" s="33"/>
      <c r="M65" s="33"/>
      <c r="N65" s="33"/>
      <c r="O65" s="33"/>
      <c r="P65" s="33"/>
    </row>
    <row r="66" customFormat="false" ht="11.25" hidden="false" customHeight="false" outlineLevel="0" collapsed="false">
      <c r="A66" s="33"/>
      <c r="B66" s="33"/>
      <c r="C66" s="33"/>
      <c r="D66" s="33"/>
      <c r="E66" s="33"/>
      <c r="F66" s="33"/>
      <c r="G66" s="33"/>
      <c r="H66" s="33"/>
      <c r="I66" s="33"/>
      <c r="J66" s="33"/>
      <c r="K66" s="33"/>
      <c r="L66" s="33"/>
      <c r="M66" s="33"/>
      <c r="N66" s="33"/>
      <c r="O66" s="33"/>
      <c r="P66" s="33"/>
    </row>
    <row r="67" customFormat="false" ht="11.25" hidden="false" customHeight="false" outlineLevel="0" collapsed="false">
      <c r="A67" s="97" t="s">
        <v>21</v>
      </c>
      <c r="B67" s="98"/>
      <c r="C67" s="99" t="n">
        <f aca="false">'Kops n'!C39</f>
        <v>0</v>
      </c>
      <c r="D67" s="98"/>
      <c r="E67" s="33"/>
      <c r="F67" s="33"/>
      <c r="G67" s="33"/>
      <c r="H67" s="33"/>
      <c r="I67" s="33"/>
      <c r="J67" s="33"/>
      <c r="K67" s="33"/>
      <c r="L67" s="33"/>
      <c r="M67" s="33"/>
      <c r="N67" s="33"/>
      <c r="O67" s="33"/>
      <c r="P67" s="33"/>
    </row>
    <row r="68" customFormat="false" ht="11.25" hidden="false" customHeight="false" outlineLevel="0" collapsed="false">
      <c r="A68" s="33"/>
      <c r="B68" s="33"/>
      <c r="C68" s="33"/>
      <c r="D68" s="33"/>
      <c r="E68" s="33"/>
      <c r="F68" s="33"/>
      <c r="G68" s="33"/>
      <c r="H68" s="33"/>
      <c r="I68" s="33"/>
      <c r="J68" s="33"/>
      <c r="K68" s="33"/>
      <c r="L68" s="33"/>
      <c r="M68" s="33"/>
      <c r="N68" s="33"/>
      <c r="O68" s="33"/>
      <c r="P68"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56:K56"/>
    <mergeCell ref="C59:H59"/>
    <mergeCell ref="C60:H60"/>
    <mergeCell ref="A62:D62"/>
    <mergeCell ref="C64:H64"/>
    <mergeCell ref="C65:H65"/>
  </mergeCells>
  <conditionalFormatting sqref="N9:O9 I14:J55 A37:A55 B37:G49">
    <cfRule type="cellIs" priority="2" operator="equal" aboveAverage="0" equalAverage="0" bottom="0" percent="0" rank="0" text="" dxfId="1">
      <formula>0</formula>
    </cfRule>
  </conditionalFormatting>
  <conditionalFormatting sqref="A9:F9">
    <cfRule type="containsText" priority="3" operator="containsText" aboveAverage="0" equalAverage="0" bottom="0" percent="0" rank="0" text="Tāme sastādīta  20__. gada tirgus cenās, pamatojoties uz ___ daļas rasējumiem" dxfId="3">
      <formula>NOT(ISERROR(SEARCH("Tāme sastādīta  20__. gada tirgus cenās, pamatojoties uz ___ daļas rasējumiem",A9)))</formula>
    </cfRule>
  </conditionalFormatting>
  <conditionalFormatting sqref="C2:I2">
    <cfRule type="cellIs" priority="4" operator="equal" aboveAverage="0" equalAverage="0" bottom="0" percent="0" rank="0" text="" dxfId="3">
      <formula>0</formula>
    </cfRule>
  </conditionalFormatting>
  <conditionalFormatting sqref="H14:H55 K14:Q55 C64:H64">
    <cfRule type="cellIs" priority="5" operator="equal" aboveAverage="0" equalAverage="0" bottom="0" percent="0" rank="0" text="" dxfId="0">
      <formula>0</formula>
    </cfRule>
  </conditionalFormatting>
  <conditionalFormatting sqref="C59:H59">
    <cfRule type="cellIs" priority="6" operator="equal" aboveAverage="0" equalAverage="0" bottom="0" percent="0" rank="0" text="" dxfId="0">
      <formula>0</formula>
    </cfRule>
  </conditionalFormatting>
  <conditionalFormatting sqref="L56:P56">
    <cfRule type="cellIs" priority="7" operator="equal" aboveAverage="0" equalAverage="0" bottom="0" percent="0" rank="0" text="" dxfId="1">
      <formula>0</formula>
    </cfRule>
  </conditionalFormatting>
  <conditionalFormatting sqref="C4:I4">
    <cfRule type="cellIs" priority="8" operator="equal" aboveAverage="0" equalAverage="0" bottom="0" percent="0" rank="0" text="" dxfId="3">
      <formula>0</formula>
    </cfRule>
  </conditionalFormatting>
  <conditionalFormatting sqref="D5:L8">
    <cfRule type="cellIs" priority="9" operator="equal" aboveAverage="0" equalAverage="0" bottom="0" percent="0" rank="0" text="" dxfId="1">
      <formula>0</formula>
    </cfRule>
  </conditionalFormatting>
  <conditionalFormatting sqref="D1">
    <cfRule type="cellIs" priority="10" operator="equal" aboveAverage="0" equalAverage="0" bottom="0" percent="0" rank="0" text="" dxfId="0">
      <formula>0</formula>
    </cfRule>
  </conditionalFormatting>
  <conditionalFormatting sqref="A56:K56">
    <cfRule type="containsText" priority="11" operator="containsText" aboveAverage="0" equalAverage="0" bottom="0" percent="0" rank="0" text="Tiešās izmaksas kopā, t. sk. darba devēja sociālais nodoklis __.__% " dxfId="3">
      <formula>NOT(ISERROR(SEARCH("Tiešās izmaksas kopā, t. sk. darba devēja sociālais nodoklis __.__% ",A56)))</formula>
    </cfRule>
  </conditionalFormatting>
  <conditionalFormatting sqref="A14:H15 A16:G36 G50 B52:G55">
    <cfRule type="cellIs" priority="12" operator="equal" aboveAverage="0" equalAverage="0" bottom="0" percent="0" rank="0" text="" dxfId="1">
      <formula>0</formula>
    </cfRule>
  </conditionalFormatting>
  <conditionalFormatting sqref="F14:G15 I14:J15 G16:G17 G19 G21 G23 G27:G28 G33 G38:G39 G41 G43 G45 G48 G50 G52 G54">
    <cfRule type="cellIs" priority="13" operator="equal" aboveAverage="0" equalAverage="0" bottom="0" percent="0" rank="0" text="" dxfId="0">
      <formula>0</formula>
    </cfRule>
  </conditionalFormatting>
  <conditionalFormatting sqref="A50:G51">
    <cfRule type="cellIs" priority="14" operator="equal" aboveAverage="0" equalAverage="0" bottom="0" percent="0" rank="0" text="" dxfId="1">
      <formula>0</formula>
    </cfRule>
  </conditionalFormatting>
  <conditionalFormatting sqref="F33:G35 I33:J35">
    <cfRule type="cellIs" priority="15" operator="equal" aboveAverage="0" equalAverage="0" bottom="0" percent="0" rank="0" text="" dxfId="1">
      <formula>0</formula>
    </cfRule>
  </conditionalFormatting>
  <conditionalFormatting sqref="H33:H35">
    <cfRule type="cellIs" priority="16" operator="equal" aboveAverage="0" equalAverage="0" bottom="0" percent="0" rank="0" text="" dxfId="0">
      <formula>0</formula>
    </cfRule>
  </conditionalFormatting>
  <conditionalFormatting sqref="F38:G49 I38:J49">
    <cfRule type="cellIs" priority="17" operator="equal" aboveAverage="0" equalAverage="0" bottom="0" percent="0" rank="0" text="" dxfId="1">
      <formula>0</formula>
    </cfRule>
  </conditionalFormatting>
  <conditionalFormatting sqref="H38:H49">
    <cfRule type="cellIs" priority="18" operator="equal" aboveAverage="0" equalAverage="0" bottom="0" percent="0" rank="0" text="" dxfId="0">
      <formula>0</formula>
    </cfRule>
  </conditionalFormatting>
  <conditionalFormatting sqref="F50:G50 I50:J50">
    <cfRule type="cellIs" priority="19" operator="equal" aboveAverage="0" equalAverage="0" bottom="0" percent="0" rank="0" text="" dxfId="1">
      <formula>0</formula>
    </cfRule>
  </conditionalFormatting>
  <conditionalFormatting sqref="H50">
    <cfRule type="cellIs" priority="20" operator="equal" aboveAverage="0" equalAverage="0" bottom="0" percent="0" rank="0" text="" dxfId="0">
      <formula>0</formula>
    </cfRule>
  </conditionalFormatting>
  <conditionalFormatting sqref="F52:G55 I52:J55">
    <cfRule type="cellIs" priority="21" operator="equal" aboveAverage="0" equalAverage="0" bottom="0" percent="0" rank="0" text="" dxfId="1">
      <formula>0</formula>
    </cfRule>
  </conditionalFormatting>
  <conditionalFormatting sqref="H52:H55">
    <cfRule type="cellIs" priority="22" operator="equal" aboveAverage="0" equalAverage="0" bottom="0" percent="0" rank="0" text="" dxfId="0">
      <formula>0</formula>
    </cfRule>
  </conditionalFormatting>
  <conditionalFormatting sqref="G15:G17 G19 G21 G23 G27:G28 G33 G38:G39 G41 G43 G45 G48 G50 G52 G54">
    <cfRule type="cellIs" priority="23" operator="equal" aboveAverage="0" equalAverage="0" bottom="0" percent="0" rank="0" text="" dxfId="1">
      <formula>0</formula>
    </cfRule>
  </conditionalFormatting>
  <conditionalFormatting sqref="A62">
    <cfRule type="containsText" priority="24" operator="containsText" aboveAverage="0" equalAverage="0" bottom="0" percent="0" rank="0" text="Tāme sastādīta ____. gada ___. ______________" dxfId="4">
      <formula>NOT(ISERROR(SEARCH("Tāme sastādīta ____. gada ___. ______________",A62)))</formula>
    </cfRule>
  </conditionalFormatting>
  <conditionalFormatting sqref="A67">
    <cfRule type="containsText" priority="25" operator="containsText" aboveAverage="0" equalAverage="0" bottom="0" percent="0" rank="0" text="Sertifikāta Nr. _________________________________" dxfId="4">
      <formula>NOT(ISERROR(SEARCH("Sertifikāta Nr. _________________________________",A67)))</formula>
    </cfRule>
  </conditionalFormatting>
  <dataValidations count="1">
    <dataValidation allowBlank="true" errorStyle="stop" operator="between" showDropDown="false" showErrorMessage="true" showInputMessage="true" sqref="Q14:Q55" type="list">
      <formula1>$Q$9:$Q$12</formula1>
      <formula2>0</formula2>
    </dataValidation>
  </dataValidations>
  <printOptions headings="false" gridLines="false" gridLinesSet="true" horizontalCentered="false" verticalCentered="false"/>
  <pageMargins left="0" right="0" top="0.39375" bottom="0.39375" header="0.511805555555555" footer="0.511805555555555"/>
  <pageSetup paperSize="9" scale="96"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C000"/>
    <pageSetUpPr fitToPage="false"/>
  </sheetPr>
  <dimension ref="A1:P68"/>
  <sheetViews>
    <sheetView showFormulas="false" showGridLines="true" showRowColHeaders="true" showZeros="true" rightToLeft="false" tabSelected="false" showOutlineSymbols="true" defaultGridColor="true" view="normal" topLeftCell="A14" colorId="64" zoomScale="100" zoomScaleNormal="100" zoomScalePageLayoutView="85" workbookViewId="0">
      <selection pane="topLeft" activeCell="E35" activeCellId="0" sqref="E35"/>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5.28"/>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5.43"/>
    <col collapsed="false" customWidth="true" hidden="false" outlineLevel="0" max="7" min="7" style="1" width="4.86"/>
    <col collapsed="false" customWidth="true" hidden="false" outlineLevel="0" max="10" min="8" style="1" width="6.71"/>
    <col collapsed="false" customWidth="true" hidden="false" outlineLevel="0" max="11" min="11" style="1" width="7"/>
    <col collapsed="false" customWidth="true" hidden="false" outlineLevel="0" max="15" min="12" style="1" width="7.71"/>
    <col collapsed="false" customWidth="true" hidden="false" outlineLevel="0" max="16" min="16" style="1" width="9"/>
    <col collapsed="false" customWidth="false" hidden="false" outlineLevel="0" max="1024" min="17" style="1" width="9.14"/>
  </cols>
  <sheetData>
    <row r="1" customFormat="false" ht="11.25" hidden="false" customHeight="false" outlineLevel="0" collapsed="false">
      <c r="A1" s="94"/>
      <c r="B1" s="94"/>
      <c r="C1" s="118" t="s">
        <v>51</v>
      </c>
      <c r="D1" s="119" t="n">
        <f aca="false">'2a+c+n'!D1</f>
        <v>2</v>
      </c>
      <c r="E1" s="94"/>
      <c r="F1" s="94"/>
      <c r="G1" s="94"/>
      <c r="H1" s="94"/>
      <c r="I1" s="94"/>
      <c r="J1" s="94"/>
      <c r="N1" s="120"/>
      <c r="O1" s="118"/>
      <c r="P1" s="121"/>
    </row>
    <row r="2" customFormat="false" ht="11.25" hidden="false" customHeight="false" outlineLevel="0" collapsed="false">
      <c r="A2" s="122"/>
      <c r="B2" s="122"/>
      <c r="C2" s="123" t="str">
        <f aca="false">'2a+c+n'!C2:I2</f>
        <v>Cokola siltināšana</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24</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229" t="n">
        <f aca="false">ar</f>
        <v>0</v>
      </c>
      <c r="B9" s="229"/>
      <c r="C9" s="229"/>
      <c r="D9" s="229"/>
      <c r="E9" s="229"/>
      <c r="F9" s="229"/>
      <c r="G9" s="128"/>
      <c r="H9" s="128"/>
      <c r="I9" s="128"/>
      <c r="J9" s="129" t="s">
        <v>53</v>
      </c>
      <c r="K9" s="129"/>
      <c r="L9" s="129"/>
      <c r="M9" s="129"/>
      <c r="N9" s="130" t="n">
        <f aca="false">P56</f>
        <v>0</v>
      </c>
      <c r="O9" s="130"/>
      <c r="P9" s="128"/>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row>
    <row r="11" customFormat="false" ht="12" hidden="false" customHeight="false" outlineLevel="0" collapsed="false">
      <c r="A11" s="131"/>
      <c r="B11" s="132"/>
      <c r="C11" s="5"/>
      <c r="D11" s="94"/>
      <c r="E11" s="94"/>
      <c r="F11" s="94"/>
      <c r="G11" s="94"/>
      <c r="H11" s="94"/>
      <c r="I11" s="94"/>
      <c r="J11" s="94"/>
      <c r="K11" s="94"/>
      <c r="L11" s="135"/>
      <c r="M11" s="135"/>
      <c r="N11" s="136"/>
      <c r="O11" s="120"/>
      <c r="P11" s="94"/>
    </row>
    <row r="12" customFormat="false" ht="11.25" hidden="false" customHeight="true" outlineLevel="0" collapsed="false">
      <c r="A12" s="58" t="s">
        <v>34</v>
      </c>
      <c r="B12" s="137" t="s">
        <v>56</v>
      </c>
      <c r="C12" s="138" t="s">
        <v>57</v>
      </c>
      <c r="D12" s="139" t="s">
        <v>58</v>
      </c>
      <c r="E12" s="140" t="s">
        <v>59</v>
      </c>
      <c r="F12" s="141" t="s">
        <v>60</v>
      </c>
      <c r="G12" s="141"/>
      <c r="H12" s="141"/>
      <c r="I12" s="141"/>
      <c r="J12" s="141"/>
      <c r="K12" s="141"/>
      <c r="L12" s="141" t="s">
        <v>61</v>
      </c>
      <c r="M12" s="141"/>
      <c r="N12" s="141"/>
      <c r="O12" s="141"/>
      <c r="P12" s="141"/>
    </row>
    <row r="13" customFormat="false" ht="118.5" hidden="false" customHeight="false" outlineLevel="0" collapsed="false">
      <c r="A13" s="58"/>
      <c r="B13" s="137"/>
      <c r="C13" s="138"/>
      <c r="D13" s="139"/>
      <c r="E13" s="140"/>
      <c r="F13" s="142" t="s">
        <v>63</v>
      </c>
      <c r="G13" s="143" t="s">
        <v>64</v>
      </c>
      <c r="H13" s="143" t="s">
        <v>65</v>
      </c>
      <c r="I13" s="143" t="s">
        <v>66</v>
      </c>
      <c r="J13" s="143" t="s">
        <v>67</v>
      </c>
      <c r="K13" s="144" t="s">
        <v>68</v>
      </c>
      <c r="L13" s="142" t="s">
        <v>63</v>
      </c>
      <c r="M13" s="143" t="s">
        <v>65</v>
      </c>
      <c r="N13" s="143" t="s">
        <v>66</v>
      </c>
      <c r="O13" s="143" t="s">
        <v>67</v>
      </c>
      <c r="P13" s="230" t="s">
        <v>68</v>
      </c>
    </row>
    <row r="14" customFormat="false" ht="11.25" hidden="false" customHeight="false" outlineLevel="0" collapsed="false">
      <c r="A14" s="65" t="n">
        <f aca="false">IF(P14=0,0,IF(COUNTBLANK(P14)=1,0,COUNTA($P$14:P14)))</f>
        <v>0</v>
      </c>
      <c r="B14" s="70" t="str">
        <f aca="false">IF($C$4="Attiecināmās izmaksas",IF('2a+c+n'!$Q14="A",'2a+c+n'!B14,0),0)</f>
        <v>līg.c.</v>
      </c>
      <c r="C14" s="70" t="str">
        <f aca="false">IF($C$4="Attiecināmās izmaksas",IF('2a+c+n'!$Q14="A",'2a+c+n'!C14,0),0)</f>
        <v>Betona apmales demontāža</v>
      </c>
      <c r="D14" s="70" t="str">
        <f aca="false">IF($C$4="Attiecināmās izmaksas",IF('2a+c+n'!$Q14="A",'2a+c+n'!D14,0),0)</f>
        <v>m²</v>
      </c>
      <c r="E14" s="71"/>
      <c r="F14" s="69"/>
      <c r="G14" s="70" t="n">
        <f aca="false">IF($C$4="Attiecināmās izmaksas",IF('2a+c+n'!$Q14="A",'2a+c+n'!G14,0),0)</f>
        <v>0</v>
      </c>
      <c r="H14" s="70" t="n">
        <f aca="false">IF($C$4="Attiecināmās izmaksas",IF('2a+c+n'!$Q14="A",'2a+c+n'!H14,0),0)</f>
        <v>0</v>
      </c>
      <c r="I14" s="70"/>
      <c r="J14" s="70"/>
      <c r="K14" s="71" t="n">
        <f aca="false">IF($C$4="Attiecināmās izmaksas",IF('2a+c+n'!$Q14="A",'2a+c+n'!K14,0),0)</f>
        <v>0</v>
      </c>
      <c r="L14" s="69" t="n">
        <f aca="false">IF($C$4="Attiecināmās izmaksas",IF('2a+c+n'!$Q14="A",'2a+c+n'!L14,0),0)</f>
        <v>0</v>
      </c>
      <c r="M14" s="70" t="n">
        <f aca="false">IF($C$4="Attiecināmās izmaksas",IF('2a+c+n'!$Q14="A",'2a+c+n'!M14,0),0)</f>
        <v>0</v>
      </c>
      <c r="N14" s="70" t="n">
        <f aca="false">IF($C$4="Attiecināmās izmaksas",IF('2a+c+n'!$Q14="A",'2a+c+n'!N14,0),0)</f>
        <v>0</v>
      </c>
      <c r="O14" s="70" t="n">
        <f aca="false">IF($C$4="Attiecināmās izmaksas",IF('2a+c+n'!$Q14="A",'2a+c+n'!O14,0),0)</f>
        <v>0</v>
      </c>
      <c r="P14" s="71" t="n">
        <f aca="false">IF($C$4="Attiecināmās izmaksas",IF('2a+c+n'!$Q14="A",'2a+c+n'!P14,0),0)</f>
        <v>0</v>
      </c>
    </row>
    <row r="15" customFormat="false" ht="11.25" hidden="false" customHeight="false" outlineLevel="0" collapsed="false">
      <c r="A15" s="13" t="n">
        <f aca="false">IF(P15=0,0,IF(COUNTBLANK(P15)=1,0,COUNTA($P$14:P15)))</f>
        <v>0</v>
      </c>
      <c r="B15" s="76" t="str">
        <f aca="false">IF($C$4="Attiecināmās izmaksas",IF('2a+c+n'!$Q15="A",'2a+c+n'!B15,0),0)</f>
        <v>līg.c.</v>
      </c>
      <c r="C15" s="76" t="str">
        <f aca="false">IF($C$4="Attiecināmās izmaksas",IF('2a+c+n'!$Q15="A",'2a+c+n'!C15,0),0)</f>
        <v>atjaunojams asfaltbetona segums</v>
      </c>
      <c r="D15" s="76" t="str">
        <f aca="false">IF($C$4="Attiecināmās izmaksas",IF('2a+c+n'!$Q15="A",'2a+c+n'!D15,0),0)</f>
        <v>m²</v>
      </c>
      <c r="E15" s="77"/>
      <c r="F15" s="75"/>
      <c r="G15" s="76"/>
      <c r="H15" s="76" t="n">
        <f aca="false">IF($C$4="Attiecināmās izmaksas",IF('2a+c+n'!$Q15="A",'2a+c+n'!H15,0),0)</f>
        <v>0</v>
      </c>
      <c r="I15" s="76"/>
      <c r="J15" s="76"/>
      <c r="K15" s="77" t="n">
        <f aca="false">IF($C$4="Attiecināmās izmaksas",IF('2a+c+n'!$Q15="A",'2a+c+n'!K15,0),0)</f>
        <v>0</v>
      </c>
      <c r="L15" s="75" t="n">
        <f aca="false">IF($C$4="Attiecināmās izmaksas",IF('2a+c+n'!$Q15="A",'2a+c+n'!L15,0),0)</f>
        <v>0</v>
      </c>
      <c r="M15" s="76" t="n">
        <f aca="false">IF($C$4="Attiecināmās izmaksas",IF('2a+c+n'!$Q15="A",'2a+c+n'!M15,0),0)</f>
        <v>0</v>
      </c>
      <c r="N15" s="76" t="n">
        <f aca="false">IF($C$4="Attiecināmās izmaksas",IF('2a+c+n'!$Q15="A",'2a+c+n'!N15,0),0)</f>
        <v>0</v>
      </c>
      <c r="O15" s="76" t="n">
        <f aca="false">IF($C$4="Attiecināmās izmaksas",IF('2a+c+n'!$Q15="A",'2a+c+n'!O15,0),0)</f>
        <v>0</v>
      </c>
      <c r="P15" s="77" t="n">
        <f aca="false">IF($C$4="Attiecināmās izmaksas",IF('2a+c+n'!$Q15="A",'2a+c+n'!P15,0),0)</f>
        <v>0</v>
      </c>
    </row>
    <row r="16" customFormat="false" ht="11.25" hidden="false" customHeight="false" outlineLevel="0" collapsed="false">
      <c r="A16" s="13" t="n">
        <f aca="false">IF(P16=0,0,IF(COUNTBLANK(P16)=1,0,COUNTA($P$14:P16)))</f>
        <v>0</v>
      </c>
      <c r="B16" s="76" t="str">
        <f aca="false">IF($C$4="Attiecināmās izmaksas",IF('2a+c+n'!$Q16="A",'2a+c+n'!B16,0),0)</f>
        <v>līg.c.</v>
      </c>
      <c r="C16" s="76" t="str">
        <f aca="false">IF($C$4="Attiecināmās izmaksas",IF('2a+c+n'!$Q16="A",'2a+c+n'!C16,0),0)</f>
        <v>Grunts rakšanas darbi 1,2m platumā,600 mm dziļumā</v>
      </c>
      <c r="D16" s="76" t="str">
        <f aca="false">IF($C$4="Attiecināmās izmaksas",IF('2a+c+n'!$Q16="A",'2a+c+n'!D16,0),0)</f>
        <v>m³</v>
      </c>
      <c r="E16" s="77"/>
      <c r="F16" s="75"/>
      <c r="G16" s="76"/>
      <c r="H16" s="76" t="n">
        <f aca="false">IF($C$4="Attiecināmās izmaksas",IF('2a+c+n'!$Q16="A",'2a+c+n'!H16,0),0)</f>
        <v>0</v>
      </c>
      <c r="I16" s="76"/>
      <c r="J16" s="76"/>
      <c r="K16" s="77" t="n">
        <f aca="false">IF($C$4="Attiecināmās izmaksas",IF('2a+c+n'!$Q16="A",'2a+c+n'!K16,0),0)</f>
        <v>0</v>
      </c>
      <c r="L16" s="75" t="n">
        <f aca="false">IF($C$4="Attiecināmās izmaksas",IF('2a+c+n'!$Q16="A",'2a+c+n'!L16,0),0)</f>
        <v>0</v>
      </c>
      <c r="M16" s="76" t="n">
        <f aca="false">IF($C$4="Attiecināmās izmaksas",IF('2a+c+n'!$Q16="A",'2a+c+n'!M16,0),0)</f>
        <v>0</v>
      </c>
      <c r="N16" s="76" t="n">
        <f aca="false">IF($C$4="Attiecināmās izmaksas",IF('2a+c+n'!$Q16="A",'2a+c+n'!N16,0),0)</f>
        <v>0</v>
      </c>
      <c r="O16" s="76" t="n">
        <f aca="false">IF($C$4="Attiecināmās izmaksas",IF('2a+c+n'!$Q16="A",'2a+c+n'!O16,0),0)</f>
        <v>0</v>
      </c>
      <c r="P16" s="77" t="n">
        <f aca="false">IF($C$4="Attiecināmās izmaksas",IF('2a+c+n'!$Q16="A",'2a+c+n'!P16,0),0)</f>
        <v>0</v>
      </c>
    </row>
    <row r="17" customFormat="false" ht="22.5" hidden="false" customHeight="false" outlineLevel="0" collapsed="false">
      <c r="A17" s="13" t="n">
        <f aca="false">IF(P17=0,0,IF(COUNTBLANK(P17)=1,0,COUNTA($P$14:P17)))</f>
        <v>0</v>
      </c>
      <c r="B17" s="76" t="str">
        <f aca="false">IF($C$4="Attiecināmās izmaksas",IF('2a+c+n'!$Q17="A",'2a+c+n'!B17,0),0)</f>
        <v>līg.c.</v>
      </c>
      <c r="C17" s="76" t="str">
        <f aca="false">IF($C$4="Attiecināmās izmaksas",IF('2a+c+n'!$Q17="A",'2a+c+n'!C17,0),0)</f>
        <v>Cokola sienas sagatavošana siltināšanai - virsmu notīrīšana un gruntēšana,</v>
      </c>
      <c r="D17" s="76" t="str">
        <f aca="false">IF($C$4="Attiecināmās izmaksas",IF('2a+c+n'!$Q17="A",'2a+c+n'!D17,0),0)</f>
        <v>m²</v>
      </c>
      <c r="E17" s="77"/>
      <c r="F17" s="75"/>
      <c r="G17" s="76"/>
      <c r="H17" s="76" t="n">
        <f aca="false">IF($C$4="Attiecināmās izmaksas",IF('2a+c+n'!$Q17="A",'2a+c+n'!H17,0),0)</f>
        <v>0</v>
      </c>
      <c r="I17" s="76"/>
      <c r="J17" s="76"/>
      <c r="K17" s="77" t="n">
        <f aca="false">IF($C$4="Attiecināmās izmaksas",IF('2a+c+n'!$Q17="A",'2a+c+n'!K17,0),0)</f>
        <v>0</v>
      </c>
      <c r="L17" s="75" t="n">
        <f aca="false">IF($C$4="Attiecināmās izmaksas",IF('2a+c+n'!$Q17="A",'2a+c+n'!L17,0),0)</f>
        <v>0</v>
      </c>
      <c r="M17" s="76" t="n">
        <f aca="false">IF($C$4="Attiecināmās izmaksas",IF('2a+c+n'!$Q17="A",'2a+c+n'!M17,0),0)</f>
        <v>0</v>
      </c>
      <c r="N17" s="76" t="n">
        <f aca="false">IF($C$4="Attiecināmās izmaksas",IF('2a+c+n'!$Q17="A",'2a+c+n'!N17,0),0)</f>
        <v>0</v>
      </c>
      <c r="O17" s="76" t="n">
        <f aca="false">IF($C$4="Attiecināmās izmaksas",IF('2a+c+n'!$Q17="A",'2a+c+n'!O17,0),0)</f>
        <v>0</v>
      </c>
      <c r="P17" s="77" t="n">
        <f aca="false">IF($C$4="Attiecināmās izmaksas",IF('2a+c+n'!$Q17="A",'2a+c+n'!P17,0),0)</f>
        <v>0</v>
      </c>
    </row>
    <row r="18" customFormat="false" ht="22.5" hidden="false" customHeight="false" outlineLevel="0" collapsed="false">
      <c r="A18" s="13" t="n">
        <f aca="false">IF(P18=0,0,IF(COUNTBLANK(P18)=1,0,COUNTA($P$14:P18)))</f>
        <v>0</v>
      </c>
      <c r="B18" s="76" t="n">
        <f aca="false">IF($C$4="Attiecināmās izmaksas",IF('2a+c+n'!$Q18="A",'2a+c+n'!B18,0),0)</f>
        <v>0</v>
      </c>
      <c r="C18" s="76" t="str">
        <f aca="false">IF($C$4="Attiecināmās izmaksas",IF('2a+c+n'!$Q18="A",'2a+c+n'!C18,0),0)</f>
        <v>Grunts hidroizolācijai Denbit-R (11kg patēriņš aptuveni 0,5kg/m²) vai ekvivalents</v>
      </c>
      <c r="D18" s="76" t="str">
        <f aca="false">IF($C$4="Attiecināmās izmaksas",IF('2a+c+n'!$Q18="A",'2a+c+n'!D18,0),0)</f>
        <v>kg</v>
      </c>
      <c r="E18" s="77"/>
      <c r="F18" s="75"/>
      <c r="G18" s="76"/>
      <c r="H18" s="76" t="n">
        <f aca="false">IF($C$4="Attiecināmās izmaksas",IF('2a+c+n'!$Q18="A",'2a+c+n'!H18,0),0)</f>
        <v>0</v>
      </c>
      <c r="I18" s="76"/>
      <c r="J18" s="76"/>
      <c r="K18" s="77" t="n">
        <f aca="false">IF($C$4="Attiecināmās izmaksas",IF('2a+c+n'!$Q18="A",'2a+c+n'!K18,0),0)</f>
        <v>0</v>
      </c>
      <c r="L18" s="75" t="n">
        <f aca="false">IF($C$4="Attiecināmās izmaksas",IF('2a+c+n'!$Q18="A",'2a+c+n'!L18,0),0)</f>
        <v>0</v>
      </c>
      <c r="M18" s="76" t="n">
        <f aca="false">IF($C$4="Attiecināmās izmaksas",IF('2a+c+n'!$Q18="A",'2a+c+n'!M18,0),0)</f>
        <v>0</v>
      </c>
      <c r="N18" s="76" t="n">
        <f aca="false">IF($C$4="Attiecināmās izmaksas",IF('2a+c+n'!$Q18="A",'2a+c+n'!N18,0),0)</f>
        <v>0</v>
      </c>
      <c r="O18" s="76" t="n">
        <f aca="false">IF($C$4="Attiecināmās izmaksas",IF('2a+c+n'!$Q18="A",'2a+c+n'!O18,0),0)</f>
        <v>0</v>
      </c>
      <c r="P18" s="77" t="n">
        <f aca="false">IF($C$4="Attiecināmās izmaksas",IF('2a+c+n'!$Q18="A",'2a+c+n'!P18,0),0)</f>
        <v>0</v>
      </c>
    </row>
    <row r="19" customFormat="false" ht="11.25" hidden="false" customHeight="false" outlineLevel="0" collapsed="false">
      <c r="A19" s="13" t="n">
        <f aca="false">IF(P19=0,0,IF(COUNTBLANK(P19)=1,0,COUNTA($P$14:P19)))</f>
        <v>0</v>
      </c>
      <c r="B19" s="76" t="str">
        <f aca="false">IF($C$4="Attiecināmās izmaksas",IF('2a+c+n'!$Q19="A",'2a+c+n'!B19,0),0)</f>
        <v>līg.c.</v>
      </c>
      <c r="C19" s="76" t="str">
        <f aca="false">IF($C$4="Attiecināmās izmaksas",IF('2a+c+n'!$Q19="A",'2a+c+n'!C19,0),0)</f>
        <v>Savienojuma vietu šuvju hermatizācija</v>
      </c>
      <c r="D19" s="76" t="str">
        <f aca="false">IF($C$4="Attiecināmās izmaksas",IF('2a+c+n'!$Q19="A",'2a+c+n'!D19,0),0)</f>
        <v>m</v>
      </c>
      <c r="E19" s="77"/>
      <c r="F19" s="75"/>
      <c r="G19" s="76"/>
      <c r="H19" s="76" t="n">
        <f aca="false">IF($C$4="Attiecināmās izmaksas",IF('2a+c+n'!$Q19="A",'2a+c+n'!H19,0),0)</f>
        <v>0</v>
      </c>
      <c r="I19" s="76"/>
      <c r="J19" s="76"/>
      <c r="K19" s="77" t="n">
        <f aca="false">IF($C$4="Attiecināmās izmaksas",IF('2a+c+n'!$Q19="A",'2a+c+n'!K19,0),0)</f>
        <v>0</v>
      </c>
      <c r="L19" s="75" t="n">
        <f aca="false">IF($C$4="Attiecināmās izmaksas",IF('2a+c+n'!$Q19="A",'2a+c+n'!L19,0),0)</f>
        <v>0</v>
      </c>
      <c r="M19" s="76" t="n">
        <f aca="false">IF($C$4="Attiecināmās izmaksas",IF('2a+c+n'!$Q19="A",'2a+c+n'!M19,0),0)</f>
        <v>0</v>
      </c>
      <c r="N19" s="76" t="n">
        <f aca="false">IF($C$4="Attiecināmās izmaksas",IF('2a+c+n'!$Q19="A",'2a+c+n'!N19,0),0)</f>
        <v>0</v>
      </c>
      <c r="O19" s="76" t="n">
        <f aca="false">IF($C$4="Attiecināmās izmaksas",IF('2a+c+n'!$Q19="A",'2a+c+n'!O19,0),0)</f>
        <v>0</v>
      </c>
      <c r="P19" s="77" t="n">
        <f aca="false">IF($C$4="Attiecināmās izmaksas",IF('2a+c+n'!$Q19="A",'2a+c+n'!P19,0),0)</f>
        <v>0</v>
      </c>
    </row>
    <row r="20" customFormat="false" ht="11.25" hidden="false" customHeight="false" outlineLevel="0" collapsed="false">
      <c r="A20" s="13" t="n">
        <f aca="false">IF(P20=0,0,IF(COUNTBLANK(P20)=1,0,COUNTA($P$14:P20)))</f>
        <v>0</v>
      </c>
      <c r="B20" s="76" t="n">
        <f aca="false">IF($C$4="Attiecināmās izmaksas",IF('2a+c+n'!$Q20="A",'2a+c+n'!B20,0),0)</f>
        <v>0</v>
      </c>
      <c r="C20" s="76" t="str">
        <f aca="false">IF($C$4="Attiecināmās izmaksas",IF('2a+c+n'!$Q20="A",'2a+c+n'!C20,0),0)</f>
        <v>āra hermētiķis </v>
      </c>
      <c r="D20" s="76" t="str">
        <f aca="false">IF($C$4="Attiecināmās izmaksas",IF('2a+c+n'!$Q20="A",'2a+c+n'!D20,0),0)</f>
        <v>kg</v>
      </c>
      <c r="E20" s="77"/>
      <c r="F20" s="75"/>
      <c r="G20" s="76"/>
      <c r="H20" s="76" t="n">
        <f aca="false">IF($C$4="Attiecināmās izmaksas",IF('2a+c+n'!$Q20="A",'2a+c+n'!H20,0),0)</f>
        <v>0</v>
      </c>
      <c r="I20" s="76"/>
      <c r="J20" s="76"/>
      <c r="K20" s="77" t="n">
        <f aca="false">IF($C$4="Attiecināmās izmaksas",IF('2a+c+n'!$Q20="A",'2a+c+n'!K20,0),0)</f>
        <v>0</v>
      </c>
      <c r="L20" s="75" t="n">
        <f aca="false">IF($C$4="Attiecināmās izmaksas",IF('2a+c+n'!$Q20="A",'2a+c+n'!L20,0),0)</f>
        <v>0</v>
      </c>
      <c r="M20" s="76" t="n">
        <f aca="false">IF($C$4="Attiecināmās izmaksas",IF('2a+c+n'!$Q20="A",'2a+c+n'!M20,0),0)</f>
        <v>0</v>
      </c>
      <c r="N20" s="76" t="n">
        <f aca="false">IF($C$4="Attiecināmās izmaksas",IF('2a+c+n'!$Q20="A",'2a+c+n'!N20,0),0)</f>
        <v>0</v>
      </c>
      <c r="O20" s="76" t="n">
        <f aca="false">IF($C$4="Attiecināmās izmaksas",IF('2a+c+n'!$Q20="A",'2a+c+n'!O20,0),0)</f>
        <v>0</v>
      </c>
      <c r="P20" s="77" t="n">
        <f aca="false">IF($C$4="Attiecināmās izmaksas",IF('2a+c+n'!$Q20="A",'2a+c+n'!P20,0),0)</f>
        <v>0</v>
      </c>
    </row>
    <row r="21" customFormat="false" ht="22.5" hidden="false" customHeight="false" outlineLevel="0" collapsed="false">
      <c r="A21" s="13" t="n">
        <f aca="false">IF(P21=0,0,IF(COUNTBLANK(P21)=1,0,COUNTA($P$14:P21)))</f>
        <v>0</v>
      </c>
      <c r="B21" s="76" t="str">
        <f aca="false">IF($C$4="Attiecināmās izmaksas",IF('2a+c+n'!$Q21="A",'2a+c+n'!B21,0),0)</f>
        <v>līg.c.</v>
      </c>
      <c r="C21" s="76" t="str">
        <f aca="false">IF($C$4="Attiecināmās izmaksas",IF('2a+c+n'!$Q21="A",'2a+c+n'!C21,0),0)</f>
        <v>Jaunas šķidrās hidroizolācijas uzklāšana  visā siltinājuma augstumā</v>
      </c>
      <c r="D21" s="76" t="str">
        <f aca="false">IF($C$4="Attiecināmās izmaksas",IF('2a+c+n'!$Q21="A",'2a+c+n'!D21,0),0)</f>
        <v>m²</v>
      </c>
      <c r="E21" s="77"/>
      <c r="F21" s="75"/>
      <c r="G21" s="76"/>
      <c r="H21" s="76" t="n">
        <f aca="false">IF($C$4="Attiecināmās izmaksas",IF('2a+c+n'!$Q21="A",'2a+c+n'!H21,0),0)</f>
        <v>0</v>
      </c>
      <c r="I21" s="76"/>
      <c r="J21" s="76"/>
      <c r="K21" s="77" t="n">
        <f aca="false">IF($C$4="Attiecināmās izmaksas",IF('2a+c+n'!$Q21="A",'2a+c+n'!K21,0),0)</f>
        <v>0</v>
      </c>
      <c r="L21" s="75" t="n">
        <f aca="false">IF($C$4="Attiecināmās izmaksas",IF('2a+c+n'!$Q21="A",'2a+c+n'!L21,0),0)</f>
        <v>0</v>
      </c>
      <c r="M21" s="76" t="n">
        <f aca="false">IF($C$4="Attiecināmās izmaksas",IF('2a+c+n'!$Q21="A",'2a+c+n'!M21,0),0)</f>
        <v>0</v>
      </c>
      <c r="N21" s="76" t="n">
        <f aca="false">IF($C$4="Attiecināmās izmaksas",IF('2a+c+n'!$Q21="A",'2a+c+n'!N21,0),0)</f>
        <v>0</v>
      </c>
      <c r="O21" s="76" t="n">
        <f aca="false">IF($C$4="Attiecināmās izmaksas",IF('2a+c+n'!$Q21="A",'2a+c+n'!O21,0),0)</f>
        <v>0</v>
      </c>
      <c r="P21" s="77" t="n">
        <f aca="false">IF($C$4="Attiecināmās izmaksas",IF('2a+c+n'!$Q21="A",'2a+c+n'!P21,0),0)</f>
        <v>0</v>
      </c>
    </row>
    <row r="22" customFormat="false" ht="22.5" hidden="false" customHeight="false" outlineLevel="0" collapsed="false">
      <c r="A22" s="13" t="n">
        <f aca="false">IF(P22=0,0,IF(COUNTBLANK(P22)=1,0,COUNTA($P$14:P22)))</f>
        <v>0</v>
      </c>
      <c r="B22" s="76" t="n">
        <f aca="false">IF($C$4="Attiecināmās izmaksas",IF('2a+c+n'!$Q22="A",'2a+c+n'!B22,0),0)</f>
        <v>0</v>
      </c>
      <c r="C22" s="76" t="str">
        <f aca="false">IF($C$4="Attiecināmās izmaksas",IF('2a+c+n'!$Q22="A",'2a+c+n'!C22,0),0)</f>
        <v>hidroizolācija Denbit-D (19kg patēriņš aptuveni 1,0kg/m²) vai ekvivalents</v>
      </c>
      <c r="D22" s="76" t="str">
        <f aca="false">IF($C$4="Attiecināmās izmaksas",IF('2a+c+n'!$Q22="A",'2a+c+n'!D22,0),0)</f>
        <v>kg</v>
      </c>
      <c r="E22" s="77"/>
      <c r="F22" s="75"/>
      <c r="G22" s="76"/>
      <c r="H22" s="76" t="n">
        <f aca="false">IF($C$4="Attiecināmās izmaksas",IF('2a+c+n'!$Q22="A",'2a+c+n'!H22,0),0)</f>
        <v>0</v>
      </c>
      <c r="I22" s="76"/>
      <c r="J22" s="76"/>
      <c r="K22" s="77" t="n">
        <f aca="false">IF($C$4="Attiecināmās izmaksas",IF('2a+c+n'!$Q22="A",'2a+c+n'!K22,0),0)</f>
        <v>0</v>
      </c>
      <c r="L22" s="75" t="n">
        <f aca="false">IF($C$4="Attiecināmās izmaksas",IF('2a+c+n'!$Q22="A",'2a+c+n'!L22,0),0)</f>
        <v>0</v>
      </c>
      <c r="M22" s="76" t="n">
        <f aca="false">IF($C$4="Attiecināmās izmaksas",IF('2a+c+n'!$Q22="A",'2a+c+n'!M22,0),0)</f>
        <v>0</v>
      </c>
      <c r="N22" s="76" t="n">
        <f aca="false">IF($C$4="Attiecināmās izmaksas",IF('2a+c+n'!$Q22="A",'2a+c+n'!N22,0),0)</f>
        <v>0</v>
      </c>
      <c r="O22" s="76" t="n">
        <f aca="false">IF($C$4="Attiecināmās izmaksas",IF('2a+c+n'!$Q22="A",'2a+c+n'!O22,0),0)</f>
        <v>0</v>
      </c>
      <c r="P22" s="77" t="n">
        <f aca="false">IF($C$4="Attiecināmās izmaksas",IF('2a+c+n'!$Q22="A",'2a+c+n'!P22,0),0)</f>
        <v>0</v>
      </c>
    </row>
    <row r="23" customFormat="false" ht="22.5" hidden="false" customHeight="false" outlineLevel="0" collapsed="false">
      <c r="A23" s="13" t="n">
        <f aca="false">IF(P23=0,0,IF(COUNTBLANK(P23)=1,0,COUNTA($P$14:P23)))</f>
        <v>0</v>
      </c>
      <c r="B23" s="76" t="str">
        <f aca="false">IF($C$4="Attiecināmās izmaksas",IF('2a+c+n'!$Q23="A",'2a+c+n'!B23,0),0)</f>
        <v>S8, S9</v>
      </c>
      <c r="C23" s="76" t="str">
        <f aca="false">IF($C$4="Attiecināmās izmaksas",IF('2a+c+n'!$Q23="A",'2a+c+n'!C23,0),0)</f>
        <v>Cokola daļas siltināšana atbilstoši tehnoloģijai</v>
      </c>
      <c r="D23" s="76" t="str">
        <f aca="false">IF($C$4="Attiecināmās izmaksas",IF('2a+c+n'!$Q23="A",'2a+c+n'!D23,0),0)</f>
        <v>m²</v>
      </c>
      <c r="E23" s="77"/>
      <c r="F23" s="75"/>
      <c r="G23" s="76"/>
      <c r="H23" s="76" t="n">
        <f aca="false">IF($C$4="Attiecināmās izmaksas",IF('2a+c+n'!$Q23="A",'2a+c+n'!H23,0),0)</f>
        <v>0</v>
      </c>
      <c r="I23" s="76"/>
      <c r="J23" s="76"/>
      <c r="K23" s="77" t="n">
        <f aca="false">IF($C$4="Attiecināmās izmaksas",IF('2a+c+n'!$Q23="A",'2a+c+n'!K23,0),0)</f>
        <v>0</v>
      </c>
      <c r="L23" s="75" t="n">
        <f aca="false">IF($C$4="Attiecināmās izmaksas",IF('2a+c+n'!$Q23="A",'2a+c+n'!L23,0),0)</f>
        <v>0</v>
      </c>
      <c r="M23" s="76" t="n">
        <f aca="false">IF($C$4="Attiecināmās izmaksas",IF('2a+c+n'!$Q23="A",'2a+c+n'!M23,0),0)</f>
        <v>0</v>
      </c>
      <c r="N23" s="76" t="n">
        <f aca="false">IF($C$4="Attiecināmās izmaksas",IF('2a+c+n'!$Q23="A",'2a+c+n'!N23,0),0)</f>
        <v>0</v>
      </c>
      <c r="O23" s="76" t="n">
        <f aca="false">IF($C$4="Attiecināmās izmaksas",IF('2a+c+n'!$Q23="A",'2a+c+n'!O23,0),0)</f>
        <v>0</v>
      </c>
      <c r="P23" s="77" t="n">
        <f aca="false">IF($C$4="Attiecināmās izmaksas",IF('2a+c+n'!$Q23="A",'2a+c+n'!P23,0),0)</f>
        <v>0</v>
      </c>
    </row>
    <row r="24" customFormat="false" ht="22.5" hidden="false" customHeight="false" outlineLevel="0" collapsed="false">
      <c r="A24" s="13" t="n">
        <f aca="false">IF(P24=0,0,IF(COUNTBLANK(P24)=1,0,COUNTA($P$14:P24)))</f>
        <v>0</v>
      </c>
      <c r="B24" s="76" t="n">
        <f aca="false">IF($C$4="Attiecināmās izmaksas",IF('2a+c+n'!$Q24="A",'2a+c+n'!B24,0),0)</f>
        <v>0</v>
      </c>
      <c r="C24" s="76" t="str">
        <f aca="false">IF($C$4="Attiecināmās izmaksas",IF('2a+c+n'!$Q24="A",'2a+c+n'!C24,0),0)</f>
        <v>Ekstrudētā putupolistirola plāksne (ekvivalents Tenapors NEO); λ=0,034W/mK b=150mm</v>
      </c>
      <c r="D24" s="76" t="str">
        <f aca="false">IF($C$4="Attiecināmās izmaksas",IF('2a+c+n'!$Q24="A",'2a+c+n'!D24,0),0)</f>
        <v>m²</v>
      </c>
      <c r="E24" s="77"/>
      <c r="F24" s="75"/>
      <c r="G24" s="76"/>
      <c r="H24" s="76" t="n">
        <f aca="false">IF($C$4="Attiecināmās izmaksas",IF('2a+c+n'!$Q24="A",'2a+c+n'!H24,0),0)</f>
        <v>0</v>
      </c>
      <c r="I24" s="76"/>
      <c r="J24" s="76"/>
      <c r="K24" s="77" t="n">
        <f aca="false">IF($C$4="Attiecināmās izmaksas",IF('2a+c+n'!$Q24="A",'2a+c+n'!K24,0),0)</f>
        <v>0</v>
      </c>
      <c r="L24" s="75" t="n">
        <f aca="false">IF($C$4="Attiecināmās izmaksas",IF('2a+c+n'!$Q24="A",'2a+c+n'!L24,0),0)</f>
        <v>0</v>
      </c>
      <c r="M24" s="76" t="n">
        <f aca="false">IF($C$4="Attiecināmās izmaksas",IF('2a+c+n'!$Q24="A",'2a+c+n'!M24,0),0)</f>
        <v>0</v>
      </c>
      <c r="N24" s="76" t="n">
        <f aca="false">IF($C$4="Attiecināmās izmaksas",IF('2a+c+n'!$Q24="A",'2a+c+n'!N24,0),0)</f>
        <v>0</v>
      </c>
      <c r="O24" s="76" t="n">
        <f aca="false">IF($C$4="Attiecināmās izmaksas",IF('2a+c+n'!$Q24="A",'2a+c+n'!O24,0),0)</f>
        <v>0</v>
      </c>
      <c r="P24" s="77" t="n">
        <f aca="false">IF($C$4="Attiecināmās izmaksas",IF('2a+c+n'!$Q24="A",'2a+c+n'!P24,0),0)</f>
        <v>0</v>
      </c>
    </row>
    <row r="25" customFormat="false" ht="11.25" hidden="false" customHeight="false" outlineLevel="0" collapsed="false">
      <c r="A25" s="13" t="n">
        <f aca="false">IF(P25=0,0,IF(COUNTBLANK(P25)=1,0,COUNTA($P$14:P25)))</f>
        <v>0</v>
      </c>
      <c r="B25" s="76" t="n">
        <f aca="false">IF($C$4="Attiecināmās izmaksas",IF('2a+c+n'!$Q25="A",'2a+c+n'!B25,0),0)</f>
        <v>0</v>
      </c>
      <c r="C25" s="76" t="str">
        <f aca="false">IF($C$4="Attiecināmās izmaksas",IF('2a+c+n'!$Q25="A",'2a+c+n'!C25,0),0)</f>
        <v>Līmjava CERESIT ZS vai ekvivalents</v>
      </c>
      <c r="D25" s="76" t="str">
        <f aca="false">IF($C$4="Attiecināmās izmaksas",IF('2a+c+n'!$Q25="A",'2a+c+n'!D25,0),0)</f>
        <v>kg</v>
      </c>
      <c r="E25" s="77"/>
      <c r="F25" s="75"/>
      <c r="G25" s="76"/>
      <c r="H25" s="76" t="n">
        <f aca="false">IF($C$4="Attiecināmās izmaksas",IF('2a+c+n'!$Q25="A",'2a+c+n'!H25,0),0)</f>
        <v>0</v>
      </c>
      <c r="I25" s="76"/>
      <c r="J25" s="76"/>
      <c r="K25" s="77" t="n">
        <f aca="false">IF($C$4="Attiecināmās izmaksas",IF('2a+c+n'!$Q25="A",'2a+c+n'!K25,0),0)</f>
        <v>0</v>
      </c>
      <c r="L25" s="75" t="n">
        <f aca="false">IF($C$4="Attiecināmās izmaksas",IF('2a+c+n'!$Q25="A",'2a+c+n'!L25,0),0)</f>
        <v>0</v>
      </c>
      <c r="M25" s="76" t="n">
        <f aca="false">IF($C$4="Attiecināmās izmaksas",IF('2a+c+n'!$Q25="A",'2a+c+n'!M25,0),0)</f>
        <v>0</v>
      </c>
      <c r="N25" s="76" t="n">
        <f aca="false">IF($C$4="Attiecināmās izmaksas",IF('2a+c+n'!$Q25="A",'2a+c+n'!N25,0),0)</f>
        <v>0</v>
      </c>
      <c r="O25" s="76" t="n">
        <f aca="false">IF($C$4="Attiecināmās izmaksas",IF('2a+c+n'!$Q25="A",'2a+c+n'!O25,0),0)</f>
        <v>0</v>
      </c>
      <c r="P25" s="77" t="n">
        <f aca="false">IF($C$4="Attiecināmās izmaksas",IF('2a+c+n'!$Q25="A",'2a+c+n'!P25,0),0)</f>
        <v>0</v>
      </c>
    </row>
    <row r="26" customFormat="false" ht="45" hidden="false" customHeight="false" outlineLevel="0" collapsed="false">
      <c r="A26" s="13" t="n">
        <f aca="false">IF(P26=0,0,IF(COUNTBLANK(P26)=1,0,COUNTA($P$14:P26)))</f>
        <v>0</v>
      </c>
      <c r="B26" s="76" t="n">
        <f aca="false">IF($C$4="Attiecināmās izmaksas",IF('2a+c+n'!$Q26="A",'2a+c+n'!B26,0),0)</f>
        <v>0</v>
      </c>
      <c r="C26" s="76" t="str">
        <f aca="false">IF($C$4="Attiecināmās izmaksas",IF('2a+c+n'!$Q26="A",'2a+c+n'!C26,0),0)</f>
        <v>Dībeli virsmas klasifikācija ETA A,B,C,D,E, galvas Ø60, nagla tērauda Ø8/10, Punkta siltumatdeves koeficients 0,001 W/K, min iestrādes dziļums &gt;35mm, vai ekvivalents 135mm</v>
      </c>
      <c r="D26" s="76" t="str">
        <f aca="false">IF($C$4="Attiecināmās izmaksas",IF('2a+c+n'!$Q26="A",'2a+c+n'!D26,0),0)</f>
        <v>gb.</v>
      </c>
      <c r="E26" s="77"/>
      <c r="F26" s="75"/>
      <c r="G26" s="76"/>
      <c r="H26" s="76" t="n">
        <f aca="false">IF($C$4="Attiecināmās izmaksas",IF('2a+c+n'!$Q26="A",'2a+c+n'!H26,0),0)</f>
        <v>0</v>
      </c>
      <c r="I26" s="76"/>
      <c r="J26" s="76"/>
      <c r="K26" s="77" t="n">
        <f aca="false">IF($C$4="Attiecināmās izmaksas",IF('2a+c+n'!$Q26="A",'2a+c+n'!K26,0),0)</f>
        <v>0</v>
      </c>
      <c r="L26" s="75" t="n">
        <f aca="false">IF($C$4="Attiecināmās izmaksas",IF('2a+c+n'!$Q26="A",'2a+c+n'!L26,0),0)</f>
        <v>0</v>
      </c>
      <c r="M26" s="76" t="n">
        <f aca="false">IF($C$4="Attiecināmās izmaksas",IF('2a+c+n'!$Q26="A",'2a+c+n'!M26,0),0)</f>
        <v>0</v>
      </c>
      <c r="N26" s="76" t="n">
        <f aca="false">IF($C$4="Attiecināmās izmaksas",IF('2a+c+n'!$Q26="A",'2a+c+n'!N26,0),0)</f>
        <v>0</v>
      </c>
      <c r="O26" s="76" t="n">
        <f aca="false">IF($C$4="Attiecināmās izmaksas",IF('2a+c+n'!$Q26="A",'2a+c+n'!O26,0),0)</f>
        <v>0</v>
      </c>
      <c r="P26" s="77" t="n">
        <f aca="false">IF($C$4="Attiecināmās izmaksas",IF('2a+c+n'!$Q26="A",'2a+c+n'!P26,0),0)</f>
        <v>0</v>
      </c>
    </row>
    <row r="27" customFormat="false" ht="11.25" hidden="false" customHeight="false" outlineLevel="0" collapsed="false">
      <c r="A27" s="13" t="n">
        <f aca="false">IF(P27=0,0,IF(COUNTBLANK(P27)=1,0,COUNTA($P$14:P27)))</f>
        <v>0</v>
      </c>
      <c r="B27" s="76" t="str">
        <f aca="false">IF($C$4="Attiecināmās izmaksas",IF('2a+c+n'!$Q27="A",'2a+c+n'!B27,0),0)</f>
        <v>līg.c.</v>
      </c>
      <c r="C27" s="76" t="str">
        <f aca="false">IF($C$4="Attiecināmās izmaksas",IF('2a+c+n'!$Q27="A",'2a+c+n'!C27,0),0)</f>
        <v>Atrakto vietu aizbēršana ar esošo minerālgrunti</v>
      </c>
      <c r="D27" s="76" t="str">
        <f aca="false">IF($C$4="Attiecināmās izmaksas",IF('2a+c+n'!$Q27="A",'2a+c+n'!D27,0),0)</f>
        <v>m³</v>
      </c>
      <c r="E27" s="77"/>
      <c r="F27" s="75"/>
      <c r="G27" s="76"/>
      <c r="H27" s="76" t="n">
        <f aca="false">IF($C$4="Attiecināmās izmaksas",IF('2a+c+n'!$Q27="A",'2a+c+n'!H27,0),0)</f>
        <v>0</v>
      </c>
      <c r="I27" s="76"/>
      <c r="J27" s="76"/>
      <c r="K27" s="77" t="n">
        <f aca="false">IF($C$4="Attiecināmās izmaksas",IF('2a+c+n'!$Q27="A",'2a+c+n'!K27,0),0)</f>
        <v>0</v>
      </c>
      <c r="L27" s="75" t="n">
        <f aca="false">IF($C$4="Attiecināmās izmaksas",IF('2a+c+n'!$Q27="A",'2a+c+n'!L27,0),0)</f>
        <v>0</v>
      </c>
      <c r="M27" s="76" t="n">
        <f aca="false">IF($C$4="Attiecināmās izmaksas",IF('2a+c+n'!$Q27="A",'2a+c+n'!M27,0),0)</f>
        <v>0</v>
      </c>
      <c r="N27" s="76" t="n">
        <f aca="false">IF($C$4="Attiecināmās izmaksas",IF('2a+c+n'!$Q27="A",'2a+c+n'!N27,0),0)</f>
        <v>0</v>
      </c>
      <c r="O27" s="76" t="n">
        <f aca="false">IF($C$4="Attiecināmās izmaksas",IF('2a+c+n'!$Q27="A",'2a+c+n'!O27,0),0)</f>
        <v>0</v>
      </c>
      <c r="P27" s="77" t="n">
        <f aca="false">IF($C$4="Attiecināmās izmaksas",IF('2a+c+n'!$Q27="A",'2a+c+n'!P27,0),0)</f>
        <v>0</v>
      </c>
    </row>
    <row r="28" customFormat="false" ht="22.5" hidden="false" customHeight="false" outlineLevel="0" collapsed="false">
      <c r="A28" s="13" t="n">
        <f aca="false">IF(P28=0,0,IF(COUNTBLANK(P28)=1,0,COUNTA($P$14:P28)))</f>
        <v>0</v>
      </c>
      <c r="B28" s="76" t="str">
        <f aca="false">IF($C$4="Attiecināmās izmaksas",IF('2a+c+n'!$Q28="A",'2a+c+n'!B28,0),0)</f>
        <v>līg.c.</v>
      </c>
      <c r="C28" s="76" t="str">
        <f aca="false">IF($C$4="Attiecināmās izmaksas",IF('2a+c+n'!$Q28="A",'2a+c+n'!C28,0),0)</f>
        <v>Cokola apmešana ar apmetumu uz minerālšķiedru sieta (b=7mm) un krāsošana AS-2</v>
      </c>
      <c r="D28" s="76" t="str">
        <f aca="false">IF($C$4="Attiecināmās izmaksas",IF('2a+c+n'!$Q28="A",'2a+c+n'!D28,0),0)</f>
        <v>m²</v>
      </c>
      <c r="E28" s="77"/>
      <c r="F28" s="75"/>
      <c r="G28" s="76"/>
      <c r="H28" s="76" t="n">
        <f aca="false">IF($C$4="Attiecināmās izmaksas",IF('2a+c+n'!$Q28="A",'2a+c+n'!H28,0),0)</f>
        <v>0</v>
      </c>
      <c r="I28" s="76"/>
      <c r="J28" s="76"/>
      <c r="K28" s="77" t="n">
        <f aca="false">IF($C$4="Attiecināmās izmaksas",IF('2a+c+n'!$Q28="A",'2a+c+n'!K28,0),0)</f>
        <v>0</v>
      </c>
      <c r="L28" s="75" t="n">
        <f aca="false">IF($C$4="Attiecināmās izmaksas",IF('2a+c+n'!$Q28="A",'2a+c+n'!L28,0),0)</f>
        <v>0</v>
      </c>
      <c r="M28" s="76" t="n">
        <f aca="false">IF($C$4="Attiecināmās izmaksas",IF('2a+c+n'!$Q28="A",'2a+c+n'!M28,0),0)</f>
        <v>0</v>
      </c>
      <c r="N28" s="76" t="n">
        <f aca="false">IF($C$4="Attiecināmās izmaksas",IF('2a+c+n'!$Q28="A",'2a+c+n'!N28,0),0)</f>
        <v>0</v>
      </c>
      <c r="O28" s="76" t="n">
        <f aca="false">IF($C$4="Attiecināmās izmaksas",IF('2a+c+n'!$Q28="A",'2a+c+n'!O28,0),0)</f>
        <v>0</v>
      </c>
      <c r="P28" s="77" t="n">
        <f aca="false">IF($C$4="Attiecināmās izmaksas",IF('2a+c+n'!$Q28="A",'2a+c+n'!P28,0),0)</f>
        <v>0</v>
      </c>
    </row>
    <row r="29" customFormat="false" ht="11.25" hidden="false" customHeight="false" outlineLevel="0" collapsed="false">
      <c r="A29" s="13" t="n">
        <f aca="false">IF(P29=0,0,IF(COUNTBLANK(P29)=1,0,COUNTA($P$14:P29)))</f>
        <v>0</v>
      </c>
      <c r="B29" s="76" t="n">
        <f aca="false">IF($C$4="Attiecināmās izmaksas",IF('2a+c+n'!$Q29="A",'2a+c+n'!B29,0),0)</f>
        <v>0</v>
      </c>
      <c r="C29" s="76" t="str">
        <f aca="false">IF($C$4="Attiecināmās izmaksas",IF('2a+c+n'!$Q29="A",'2a+c+n'!C29,0),0)</f>
        <v>Armējošā līmjava CERESIT ZU vai ekvivalents</v>
      </c>
      <c r="D29" s="76" t="str">
        <f aca="false">IF($C$4="Attiecināmās izmaksas",IF('2a+c+n'!$Q29="A",'2a+c+n'!D29,0),0)</f>
        <v>kg</v>
      </c>
      <c r="E29" s="77"/>
      <c r="F29" s="75"/>
      <c r="G29" s="76"/>
      <c r="H29" s="76" t="n">
        <f aca="false">IF($C$4="Attiecināmās izmaksas",IF('2a+c+n'!$Q29="A",'2a+c+n'!H29,0),0)</f>
        <v>0</v>
      </c>
      <c r="I29" s="76"/>
      <c r="J29" s="76"/>
      <c r="K29" s="77" t="n">
        <f aca="false">IF($C$4="Attiecināmās izmaksas",IF('2a+c+n'!$Q29="A",'2a+c+n'!K29,0),0)</f>
        <v>0</v>
      </c>
      <c r="L29" s="75" t="n">
        <f aca="false">IF($C$4="Attiecināmās izmaksas",IF('2a+c+n'!$Q29="A",'2a+c+n'!L29,0),0)</f>
        <v>0</v>
      </c>
      <c r="M29" s="76" t="n">
        <f aca="false">IF($C$4="Attiecināmās izmaksas",IF('2a+c+n'!$Q29="A",'2a+c+n'!M29,0),0)</f>
        <v>0</v>
      </c>
      <c r="N29" s="76" t="n">
        <f aca="false">IF($C$4="Attiecināmās izmaksas",IF('2a+c+n'!$Q29="A",'2a+c+n'!N29,0),0)</f>
        <v>0</v>
      </c>
      <c r="O29" s="76" t="n">
        <f aca="false">IF($C$4="Attiecināmās izmaksas",IF('2a+c+n'!$Q29="A",'2a+c+n'!O29,0),0)</f>
        <v>0</v>
      </c>
      <c r="P29" s="77" t="n">
        <f aca="false">IF($C$4="Attiecināmās izmaksas",IF('2a+c+n'!$Q29="A",'2a+c+n'!P29,0),0)</f>
        <v>0</v>
      </c>
    </row>
    <row r="30" customFormat="false" ht="11.25" hidden="false" customHeight="false" outlineLevel="0" collapsed="false">
      <c r="A30" s="13" t="n">
        <f aca="false">IF(P30=0,0,IF(COUNTBLANK(P30)=1,0,COUNTA($P$14:P30)))</f>
        <v>0</v>
      </c>
      <c r="B30" s="76" t="n">
        <f aca="false">IF($C$4="Attiecināmās izmaksas",IF('2a+c+n'!$Q30="A",'2a+c+n'!B30,0),0)</f>
        <v>0</v>
      </c>
      <c r="C30" s="76" t="str">
        <f aca="false">IF($C$4="Attiecināmās izmaksas",IF('2a+c+n'!$Q30="A",'2a+c+n'!C30,0),0)</f>
        <v>Siets stikla šķiedra</v>
      </c>
      <c r="D30" s="76" t="str">
        <f aca="false">IF($C$4="Attiecināmās izmaksas",IF('2a+c+n'!$Q30="A",'2a+c+n'!D30,0),0)</f>
        <v>m²</v>
      </c>
      <c r="E30" s="77"/>
      <c r="F30" s="75"/>
      <c r="G30" s="76"/>
      <c r="H30" s="76" t="n">
        <f aca="false">IF($C$4="Attiecināmās izmaksas",IF('2a+c+n'!$Q30="A",'2a+c+n'!H30,0),0)</f>
        <v>0</v>
      </c>
      <c r="I30" s="76"/>
      <c r="J30" s="76"/>
      <c r="K30" s="77" t="n">
        <f aca="false">IF($C$4="Attiecināmās izmaksas",IF('2a+c+n'!$Q30="A",'2a+c+n'!K30,0),0)</f>
        <v>0</v>
      </c>
      <c r="L30" s="75" t="n">
        <f aca="false">IF($C$4="Attiecināmās izmaksas",IF('2a+c+n'!$Q30="A",'2a+c+n'!L30,0),0)</f>
        <v>0</v>
      </c>
      <c r="M30" s="76" t="n">
        <f aca="false">IF($C$4="Attiecināmās izmaksas",IF('2a+c+n'!$Q30="A",'2a+c+n'!M30,0),0)</f>
        <v>0</v>
      </c>
      <c r="N30" s="76" t="n">
        <f aca="false">IF($C$4="Attiecināmās izmaksas",IF('2a+c+n'!$Q30="A",'2a+c+n'!N30,0),0)</f>
        <v>0</v>
      </c>
      <c r="O30" s="76" t="n">
        <f aca="false">IF($C$4="Attiecināmās izmaksas",IF('2a+c+n'!$Q30="A",'2a+c+n'!O30,0),0)</f>
        <v>0</v>
      </c>
      <c r="P30" s="77" t="n">
        <f aca="false">IF($C$4="Attiecināmās izmaksas",IF('2a+c+n'!$Q30="A",'2a+c+n'!P30,0),0)</f>
        <v>0</v>
      </c>
    </row>
    <row r="31" customFormat="false" ht="11.25" hidden="false" customHeight="false" outlineLevel="0" collapsed="false">
      <c r="A31" s="13" t="n">
        <f aca="false">IF(P31=0,0,IF(COUNTBLANK(P31)=1,0,COUNTA($P$14:P31)))</f>
        <v>0</v>
      </c>
      <c r="B31" s="76" t="n">
        <f aca="false">IF($C$4="Attiecināmās izmaksas",IF('2a+c+n'!$Q31="A",'2a+c+n'!B31,0),0)</f>
        <v>0</v>
      </c>
      <c r="C31" s="76" t="str">
        <f aca="false">IF($C$4="Attiecināmās izmaksas",IF('2a+c+n'!$Q31="A",'2a+c+n'!C31,0),0)</f>
        <v>Grunts Ceresit CT 16 vai ekvivalents</v>
      </c>
      <c r="D31" s="76" t="str">
        <f aca="false">IF($C$4="Attiecināmās izmaksas",IF('2a+c+n'!$Q31="A",'2a+c+n'!D31,0),0)</f>
        <v>kg</v>
      </c>
      <c r="E31" s="77"/>
      <c r="F31" s="75"/>
      <c r="G31" s="76"/>
      <c r="H31" s="76" t="n">
        <f aca="false">IF($C$4="Attiecināmās izmaksas",IF('2a+c+n'!$Q31="A",'2a+c+n'!H31,0),0)</f>
        <v>0</v>
      </c>
      <c r="I31" s="76"/>
      <c r="J31" s="76"/>
      <c r="K31" s="77" t="n">
        <f aca="false">IF($C$4="Attiecināmās izmaksas",IF('2a+c+n'!$Q31="A",'2a+c+n'!K31,0),0)</f>
        <v>0</v>
      </c>
      <c r="L31" s="75" t="n">
        <f aca="false">IF($C$4="Attiecināmās izmaksas",IF('2a+c+n'!$Q31="A",'2a+c+n'!L31,0),0)</f>
        <v>0</v>
      </c>
      <c r="M31" s="76" t="n">
        <f aca="false">IF($C$4="Attiecināmās izmaksas",IF('2a+c+n'!$Q31="A",'2a+c+n'!M31,0),0)</f>
        <v>0</v>
      </c>
      <c r="N31" s="76" t="n">
        <f aca="false">IF($C$4="Attiecināmās izmaksas",IF('2a+c+n'!$Q31="A",'2a+c+n'!N31,0),0)</f>
        <v>0</v>
      </c>
      <c r="O31" s="76" t="n">
        <f aca="false">IF($C$4="Attiecināmās izmaksas",IF('2a+c+n'!$Q31="A",'2a+c+n'!O31,0),0)</f>
        <v>0</v>
      </c>
      <c r="P31" s="77" t="n">
        <f aca="false">IF($C$4="Attiecināmās izmaksas",IF('2a+c+n'!$Q31="A",'2a+c+n'!P31,0),0)</f>
        <v>0</v>
      </c>
    </row>
    <row r="32" customFormat="false" ht="22.5" hidden="false" customHeight="false" outlineLevel="0" collapsed="false">
      <c r="A32" s="13" t="n">
        <f aca="false">IF(P32=0,0,IF(COUNTBLANK(P32)=1,0,COUNTA($P$14:P32)))</f>
        <v>0</v>
      </c>
      <c r="B32" s="76" t="n">
        <f aca="false">IF($C$4="Attiecināmās izmaksas",IF('2a+c+n'!$Q32="A",'2a+c+n'!B32,0),0)</f>
        <v>0</v>
      </c>
      <c r="C32" s="76" t="str">
        <f aca="false">IF($C$4="Attiecināmās izmaksas",IF('2a+c+n'!$Q32="A",'2a+c+n'!C32,0),0)</f>
        <v>Silikona-akrila mozaīkas apmetumu CERESIT CT77 vai ekvivalents</v>
      </c>
      <c r="D32" s="76" t="str">
        <f aca="false">IF($C$4="Attiecināmās izmaksas",IF('2a+c+n'!$Q32="A",'2a+c+n'!D32,0),0)</f>
        <v>kg</v>
      </c>
      <c r="E32" s="77"/>
      <c r="F32" s="75"/>
      <c r="G32" s="76"/>
      <c r="H32" s="76" t="n">
        <f aca="false">IF($C$4="Attiecināmās izmaksas",IF('2a+c+n'!$Q32="A",'2a+c+n'!H32,0),0)</f>
        <v>0</v>
      </c>
      <c r="I32" s="76"/>
      <c r="J32" s="76"/>
      <c r="K32" s="77" t="n">
        <f aca="false">IF($C$4="Attiecināmās izmaksas",IF('2a+c+n'!$Q32="A",'2a+c+n'!K32,0),0)</f>
        <v>0</v>
      </c>
      <c r="L32" s="75" t="n">
        <f aca="false">IF($C$4="Attiecināmās izmaksas",IF('2a+c+n'!$Q32="A",'2a+c+n'!L32,0),0)</f>
        <v>0</v>
      </c>
      <c r="M32" s="76" t="n">
        <f aca="false">IF($C$4="Attiecināmās izmaksas",IF('2a+c+n'!$Q32="A",'2a+c+n'!M32,0),0)</f>
        <v>0</v>
      </c>
      <c r="N32" s="76" t="n">
        <f aca="false">IF($C$4="Attiecināmās izmaksas",IF('2a+c+n'!$Q32="A",'2a+c+n'!N32,0),0)</f>
        <v>0</v>
      </c>
      <c r="O32" s="76" t="n">
        <f aca="false">IF($C$4="Attiecināmās izmaksas",IF('2a+c+n'!$Q32="A",'2a+c+n'!O32,0),0)</f>
        <v>0</v>
      </c>
      <c r="P32" s="77" t="n">
        <f aca="false">IF($C$4="Attiecināmās izmaksas",IF('2a+c+n'!$Q32="A",'2a+c+n'!P32,0),0)</f>
        <v>0</v>
      </c>
    </row>
    <row r="33" customFormat="false" ht="22.5" hidden="false" customHeight="false" outlineLevel="0" collapsed="false">
      <c r="A33" s="13" t="n">
        <f aca="false">IF(P33=0,0,IF(COUNTBLANK(P33)=1,0,COUNTA($P$14:P33)))</f>
        <v>0</v>
      </c>
      <c r="B33" s="76" t="str">
        <f aca="false">IF($C$4="Attiecināmās izmaksas",IF('2a+c+n'!$Q33="A",'2a+c+n'!B33,0),0)</f>
        <v>līg.c.</v>
      </c>
      <c r="C33" s="76" t="str">
        <f aca="false">IF($C$4="Attiecināmās izmaksas",IF('2a+c+n'!$Q33="A",'2a+c+n'!C33,0),0)</f>
        <v>Apmetuma apakšējās daļas izolācija (apmetuma norāvums)</v>
      </c>
      <c r="D33" s="76" t="str">
        <f aca="false">IF($C$4="Attiecināmās izmaksas",IF('2a+c+n'!$Q33="A",'2a+c+n'!D33,0),0)</f>
        <v>m</v>
      </c>
      <c r="E33" s="77"/>
      <c r="F33" s="75"/>
      <c r="G33" s="76"/>
      <c r="H33" s="76" t="n">
        <f aca="false">IF($C$4="Attiecināmās izmaksas",IF('2a+c+n'!$Q33="A",'2a+c+n'!H33,0),0)</f>
        <v>0</v>
      </c>
      <c r="I33" s="76"/>
      <c r="J33" s="76"/>
      <c r="K33" s="77" t="n">
        <f aca="false">IF($C$4="Attiecināmās izmaksas",IF('2a+c+n'!$Q33="A",'2a+c+n'!K33,0),0)</f>
        <v>0</v>
      </c>
      <c r="L33" s="75" t="n">
        <f aca="false">IF($C$4="Attiecināmās izmaksas",IF('2a+c+n'!$Q33="A",'2a+c+n'!L33,0),0)</f>
        <v>0</v>
      </c>
      <c r="M33" s="76" t="n">
        <f aca="false">IF($C$4="Attiecināmās izmaksas",IF('2a+c+n'!$Q33="A",'2a+c+n'!M33,0),0)</f>
        <v>0</v>
      </c>
      <c r="N33" s="76" t="n">
        <f aca="false">IF($C$4="Attiecināmās izmaksas",IF('2a+c+n'!$Q33="A",'2a+c+n'!N33,0),0)</f>
        <v>0</v>
      </c>
      <c r="O33" s="76" t="n">
        <f aca="false">IF($C$4="Attiecināmās izmaksas",IF('2a+c+n'!$Q33="A",'2a+c+n'!O33,0),0)</f>
        <v>0</v>
      </c>
      <c r="P33" s="77" t="n">
        <f aca="false">IF($C$4="Attiecināmās izmaksas",IF('2a+c+n'!$Q33="A",'2a+c+n'!P33,0),0)</f>
        <v>0</v>
      </c>
    </row>
    <row r="34" customFormat="false" ht="11.25" hidden="false" customHeight="false" outlineLevel="0" collapsed="false">
      <c r="A34" s="13" t="n">
        <f aca="false">IF(P34=0,0,IF(COUNTBLANK(P34)=1,0,COUNTA($P$14:P34)))</f>
        <v>0</v>
      </c>
      <c r="B34" s="76" t="n">
        <f aca="false">IF($C$4="Attiecināmās izmaksas",IF('2a+c+n'!$Q34="A",'2a+c+n'!B34,0),0)</f>
        <v>0</v>
      </c>
      <c r="C34" s="76" t="str">
        <f aca="false">IF($C$4="Attiecināmās izmaksas",IF('2a+c+n'!$Q34="A",'2a+c+n'!C34,0),0)</f>
        <v>AQUAFIN-1K izolācijas grunts kārtas uznešana</v>
      </c>
      <c r="D34" s="76" t="str">
        <f aca="false">IF($C$4="Attiecināmās izmaksas",IF('2a+c+n'!$Q34="A",'2a+c+n'!D34,0),0)</f>
        <v>kg</v>
      </c>
      <c r="E34" s="77"/>
      <c r="F34" s="75"/>
      <c r="G34" s="76"/>
      <c r="H34" s="76" t="n">
        <f aca="false">IF($C$4="Attiecināmās izmaksas",IF('2a+c+n'!$Q34="A",'2a+c+n'!H34,0),0)</f>
        <v>0</v>
      </c>
      <c r="I34" s="76"/>
      <c r="J34" s="76"/>
      <c r="K34" s="77" t="n">
        <f aca="false">IF($C$4="Attiecināmās izmaksas",IF('2a+c+n'!$Q34="A",'2a+c+n'!K34,0),0)</f>
        <v>0</v>
      </c>
      <c r="L34" s="75" t="n">
        <f aca="false">IF($C$4="Attiecināmās izmaksas",IF('2a+c+n'!$Q34="A",'2a+c+n'!L34,0),0)</f>
        <v>0</v>
      </c>
      <c r="M34" s="76" t="n">
        <f aca="false">IF($C$4="Attiecināmās izmaksas",IF('2a+c+n'!$Q34="A",'2a+c+n'!M34,0),0)</f>
        <v>0</v>
      </c>
      <c r="N34" s="76" t="n">
        <f aca="false">IF($C$4="Attiecināmās izmaksas",IF('2a+c+n'!$Q34="A",'2a+c+n'!N34,0),0)</f>
        <v>0</v>
      </c>
      <c r="O34" s="76" t="n">
        <f aca="false">IF($C$4="Attiecināmās izmaksas",IF('2a+c+n'!$Q34="A",'2a+c+n'!O34,0),0)</f>
        <v>0</v>
      </c>
      <c r="P34" s="77" t="n">
        <f aca="false">IF($C$4="Attiecināmās izmaksas",IF('2a+c+n'!$Q34="A",'2a+c+n'!P34,0),0)</f>
        <v>0</v>
      </c>
    </row>
    <row r="35" customFormat="false" ht="11.25" hidden="false" customHeight="false" outlineLevel="0" collapsed="false">
      <c r="A35" s="13" t="n">
        <f aca="false">IF(P35=0,0,IF(COUNTBLANK(P35)=1,0,COUNTA($P$14:P35)))</f>
        <v>0</v>
      </c>
      <c r="B35" s="76" t="n">
        <f aca="false">IF($C$4="Attiecināmās izmaksas",IF('2a+c+n'!$Q35="A",'2a+c+n'!B35,0),0)</f>
        <v>0</v>
      </c>
      <c r="C35" s="76" t="str">
        <f aca="false">IF($C$4="Attiecināmās izmaksas",IF('2a+c+n'!$Q35="A",'2a+c+n'!C35,0),0)</f>
        <v>AQUAFIN-2K/M hidroizolācija</v>
      </c>
      <c r="D35" s="76" t="str">
        <f aca="false">IF($C$4="Attiecināmās izmaksas",IF('2a+c+n'!$Q35="A",'2a+c+n'!D35,0),0)</f>
        <v>kg</v>
      </c>
      <c r="E35" s="77"/>
      <c r="F35" s="75"/>
      <c r="G35" s="76"/>
      <c r="H35" s="76" t="n">
        <f aca="false">IF($C$4="Attiecināmās izmaksas",IF('2a+c+n'!$Q35="A",'2a+c+n'!H35,0),0)</f>
        <v>0</v>
      </c>
      <c r="I35" s="76"/>
      <c r="J35" s="76"/>
      <c r="K35" s="77" t="n">
        <f aca="false">IF($C$4="Attiecināmās izmaksas",IF('2a+c+n'!$Q35="A",'2a+c+n'!K35,0),0)</f>
        <v>0</v>
      </c>
      <c r="L35" s="75" t="n">
        <f aca="false">IF($C$4="Attiecināmās izmaksas",IF('2a+c+n'!$Q35="A",'2a+c+n'!L35,0),0)</f>
        <v>0</v>
      </c>
      <c r="M35" s="76" t="n">
        <f aca="false">IF($C$4="Attiecināmās izmaksas",IF('2a+c+n'!$Q35="A",'2a+c+n'!M35,0),0)</f>
        <v>0</v>
      </c>
      <c r="N35" s="76" t="n">
        <f aca="false">IF($C$4="Attiecināmās izmaksas",IF('2a+c+n'!$Q35="A",'2a+c+n'!N35,0),0)</f>
        <v>0</v>
      </c>
      <c r="O35" s="76" t="n">
        <f aca="false">IF($C$4="Attiecināmās izmaksas",IF('2a+c+n'!$Q35="A",'2a+c+n'!O35,0),0)</f>
        <v>0</v>
      </c>
      <c r="P35" s="77" t="n">
        <f aca="false">IF($C$4="Attiecināmās izmaksas",IF('2a+c+n'!$Q35="A",'2a+c+n'!P35,0),0)</f>
        <v>0</v>
      </c>
    </row>
    <row r="36" customFormat="false" ht="33.75" hidden="false" customHeight="false" outlineLevel="0" collapsed="false">
      <c r="A36" s="13" t="n">
        <f aca="false">IF(P36=0,0,IF(COUNTBLANK(P36)=1,0,COUNTA($P$14:P36)))</f>
        <v>0</v>
      </c>
      <c r="B36" s="76" t="str">
        <f aca="false">IF($C$4="Attiecināmās izmaksas",IF('2a+c+n'!$Q36="A",'2a+c+n'!B36,0),0)</f>
        <v>līg.c.</v>
      </c>
      <c r="C36" s="76" t="str">
        <f aca="false">IF($C$4="Attiecināmās izmaksas",IF('2a+c+n'!$Q36="A",'2a+c+n'!C36,0),0)</f>
        <v>Gaismu kastu demontāža un jauna izbūve + restes no stiklšķiedras esošo vietā ekvvalnets Scanplast ražojumam</v>
      </c>
      <c r="D36" s="76" t="str">
        <f aca="false">IF($C$4="Attiecināmās izmaksas",IF('2a+c+n'!$Q36="A",'2a+c+n'!D36,0),0)</f>
        <v>kpl.</v>
      </c>
      <c r="E36" s="77"/>
      <c r="F36" s="75"/>
      <c r="G36" s="76"/>
      <c r="H36" s="76" t="n">
        <f aca="false">IF($C$4="Attiecināmās izmaksas",IF('2a+c+n'!$Q36="A",'2a+c+n'!H36,0),0)</f>
        <v>0</v>
      </c>
      <c r="I36" s="76"/>
      <c r="J36" s="76"/>
      <c r="K36" s="77" t="n">
        <f aca="false">IF($C$4="Attiecināmās izmaksas",IF('2a+c+n'!$Q36="A",'2a+c+n'!K36,0),0)</f>
        <v>0</v>
      </c>
      <c r="L36" s="75" t="n">
        <f aca="false">IF($C$4="Attiecināmās izmaksas",IF('2a+c+n'!$Q36="A",'2a+c+n'!L36,0),0)</f>
        <v>0</v>
      </c>
      <c r="M36" s="76" t="n">
        <f aca="false">IF($C$4="Attiecināmās izmaksas",IF('2a+c+n'!$Q36="A",'2a+c+n'!M36,0),0)</f>
        <v>0</v>
      </c>
      <c r="N36" s="76" t="n">
        <f aca="false">IF($C$4="Attiecināmās izmaksas",IF('2a+c+n'!$Q36="A",'2a+c+n'!N36,0),0)</f>
        <v>0</v>
      </c>
      <c r="O36" s="76" t="n">
        <f aca="false">IF($C$4="Attiecināmās izmaksas",IF('2a+c+n'!$Q36="A",'2a+c+n'!O36,0),0)</f>
        <v>0</v>
      </c>
      <c r="P36" s="77" t="n">
        <f aca="false">IF($C$4="Attiecināmās izmaksas",IF('2a+c+n'!$Q36="A",'2a+c+n'!P36,0),0)</f>
        <v>0</v>
      </c>
    </row>
    <row r="37" customFormat="false" ht="11.25" hidden="false" customHeight="false" outlineLevel="0" collapsed="false">
      <c r="A37" s="13" t="n">
        <f aca="false">IF(P37=0,0,IF(COUNTBLANK(P37)=1,0,COUNTA($P$14:P37)))</f>
        <v>0</v>
      </c>
      <c r="B37" s="76" t="n">
        <f aca="false">IF($C$4="Attiecināmās izmaksas",IF('2a+c+n'!$Q37="A",'2a+c+n'!B37,0),0)</f>
        <v>0</v>
      </c>
      <c r="C37" s="76" t="str">
        <f aca="false">IF($C$4="Attiecināmās izmaksas",IF('2a+c+n'!$Q37="A",'2a+c+n'!C37,0),0)</f>
        <v>Betona bruģakmens apmales atjaunošana</v>
      </c>
      <c r="D37" s="76" t="n">
        <f aca="false">IF($C$4="Attiecināmās izmaksas",IF('2a+c+n'!$Q37="A",'2a+c+n'!D37,0),0)</f>
        <v>0</v>
      </c>
      <c r="E37" s="77"/>
      <c r="F37" s="75"/>
      <c r="G37" s="76"/>
      <c r="H37" s="76" t="n">
        <f aca="false">IF($C$4="Attiecināmās izmaksas",IF('2a+c+n'!$Q37="A",'2a+c+n'!H37,0),0)</f>
        <v>0</v>
      </c>
      <c r="I37" s="76"/>
      <c r="J37" s="76"/>
      <c r="K37" s="77" t="n">
        <f aca="false">IF($C$4="Attiecināmās izmaksas",IF('2a+c+n'!$Q37="A",'2a+c+n'!K37,0),0)</f>
        <v>0</v>
      </c>
      <c r="L37" s="75" t="n">
        <f aca="false">IF($C$4="Attiecināmās izmaksas",IF('2a+c+n'!$Q37="A",'2a+c+n'!L37,0),0)</f>
        <v>0</v>
      </c>
      <c r="M37" s="76" t="n">
        <f aca="false">IF($C$4="Attiecināmās izmaksas",IF('2a+c+n'!$Q37="A",'2a+c+n'!M37,0),0)</f>
        <v>0</v>
      </c>
      <c r="N37" s="76" t="n">
        <f aca="false">IF($C$4="Attiecināmās izmaksas",IF('2a+c+n'!$Q37="A",'2a+c+n'!N37,0),0)</f>
        <v>0</v>
      </c>
      <c r="O37" s="76" t="n">
        <f aca="false">IF($C$4="Attiecināmās izmaksas",IF('2a+c+n'!$Q37="A",'2a+c+n'!O37,0),0)</f>
        <v>0</v>
      </c>
      <c r="P37" s="77" t="n">
        <f aca="false">IF($C$4="Attiecināmās izmaksas",IF('2a+c+n'!$Q37="A",'2a+c+n'!P37,0),0)</f>
        <v>0</v>
      </c>
    </row>
    <row r="38" customFormat="false" ht="11.25" hidden="false" customHeight="false" outlineLevel="0" collapsed="false">
      <c r="A38" s="13" t="n">
        <f aca="false">IF(P38=0,0,IF(COUNTBLANK(P38)=1,0,COUNTA($P$14:P38)))</f>
        <v>0</v>
      </c>
      <c r="B38" s="76" t="str">
        <f aca="false">IF($C$4="Attiecināmās izmaksas",IF('2a+c+n'!$Q38="A",'2a+c+n'!B38,0),0)</f>
        <v>līg.c.</v>
      </c>
      <c r="C38" s="76" t="str">
        <f aca="false">IF($C$4="Attiecināmās izmaksas",IF('2a+c+n'!$Q38="A",'2a+c+n'!C38,0),0)</f>
        <v> Ģeotekstila plēves ieklāšana</v>
      </c>
      <c r="D38" s="76" t="str">
        <f aca="false">IF($C$4="Attiecināmās izmaksas",IF('2a+c+n'!$Q38="A",'2a+c+n'!D38,0),0)</f>
        <v>m²</v>
      </c>
      <c r="E38" s="77"/>
      <c r="F38" s="75"/>
      <c r="G38" s="76"/>
      <c r="H38" s="76" t="n">
        <f aca="false">IF($C$4="Attiecināmās izmaksas",IF('2a+c+n'!$Q38="A",'2a+c+n'!H38,0),0)</f>
        <v>0</v>
      </c>
      <c r="I38" s="76"/>
      <c r="J38" s="76"/>
      <c r="K38" s="77" t="n">
        <f aca="false">IF($C$4="Attiecināmās izmaksas",IF('2a+c+n'!$Q38="A",'2a+c+n'!K38,0),0)</f>
        <v>0</v>
      </c>
      <c r="L38" s="75" t="n">
        <f aca="false">IF($C$4="Attiecināmās izmaksas",IF('2a+c+n'!$Q38="A",'2a+c+n'!L38,0),0)</f>
        <v>0</v>
      </c>
      <c r="M38" s="76" t="n">
        <f aca="false">IF($C$4="Attiecināmās izmaksas",IF('2a+c+n'!$Q38="A",'2a+c+n'!M38,0),0)</f>
        <v>0</v>
      </c>
      <c r="N38" s="76" t="n">
        <f aca="false">IF($C$4="Attiecināmās izmaksas",IF('2a+c+n'!$Q38="A",'2a+c+n'!N38,0),0)</f>
        <v>0</v>
      </c>
      <c r="O38" s="76" t="n">
        <f aca="false">IF($C$4="Attiecināmās izmaksas",IF('2a+c+n'!$Q38="A",'2a+c+n'!O38,0),0)</f>
        <v>0</v>
      </c>
      <c r="P38" s="77" t="n">
        <f aca="false">IF($C$4="Attiecināmās izmaksas",IF('2a+c+n'!$Q38="A",'2a+c+n'!P38,0),0)</f>
        <v>0</v>
      </c>
    </row>
    <row r="39" customFormat="false" ht="11.25" hidden="false" customHeight="false" outlineLevel="0" collapsed="false">
      <c r="A39" s="13" t="n">
        <f aca="false">IF(P39=0,0,IF(COUNTBLANK(P39)=1,0,COUNTA($P$14:P39)))</f>
        <v>0</v>
      </c>
      <c r="B39" s="76" t="str">
        <f aca="false">IF($C$4="Attiecināmās izmaksas",IF('2a+c+n'!$Q39="A",'2a+c+n'!B39,0),0)</f>
        <v>līg.c.</v>
      </c>
      <c r="C39" s="76" t="str">
        <f aca="false">IF($C$4="Attiecināmās izmaksas",IF('2a+c+n'!$Q39="A",'2a+c+n'!C39,0),0)</f>
        <v> Šķembas (fr.40-70mm) kārtas ieklāšana 100mm </v>
      </c>
      <c r="D39" s="76" t="str">
        <f aca="false">IF($C$4="Attiecināmās izmaksas",IF('2a+c+n'!$Q39="A",'2a+c+n'!D39,0),0)</f>
        <v>m³</v>
      </c>
      <c r="E39" s="77"/>
      <c r="F39" s="75"/>
      <c r="G39" s="76"/>
      <c r="H39" s="76" t="n">
        <f aca="false">IF($C$4="Attiecināmās izmaksas",IF('2a+c+n'!$Q39="A",'2a+c+n'!H39,0),0)</f>
        <v>0</v>
      </c>
      <c r="I39" s="76"/>
      <c r="J39" s="76"/>
      <c r="K39" s="77" t="n">
        <f aca="false">IF($C$4="Attiecināmās izmaksas",IF('2a+c+n'!$Q39="A",'2a+c+n'!K39,0),0)</f>
        <v>0</v>
      </c>
      <c r="L39" s="75" t="n">
        <f aca="false">IF($C$4="Attiecināmās izmaksas",IF('2a+c+n'!$Q39="A",'2a+c+n'!L39,0),0)</f>
        <v>0</v>
      </c>
      <c r="M39" s="76" t="n">
        <f aca="false">IF($C$4="Attiecināmās izmaksas",IF('2a+c+n'!$Q39="A",'2a+c+n'!M39,0),0)</f>
        <v>0</v>
      </c>
      <c r="N39" s="76" t="n">
        <f aca="false">IF($C$4="Attiecināmās izmaksas",IF('2a+c+n'!$Q39="A",'2a+c+n'!N39,0),0)</f>
        <v>0</v>
      </c>
      <c r="O39" s="76" t="n">
        <f aca="false">IF($C$4="Attiecināmās izmaksas",IF('2a+c+n'!$Q39="A",'2a+c+n'!O39,0),0)</f>
        <v>0</v>
      </c>
      <c r="P39" s="77" t="n">
        <f aca="false">IF($C$4="Attiecināmās izmaksas",IF('2a+c+n'!$Q39="A",'2a+c+n'!P39,0),0)</f>
        <v>0</v>
      </c>
    </row>
    <row r="40" customFormat="false" ht="11.25" hidden="false" customHeight="false" outlineLevel="0" collapsed="false">
      <c r="A40" s="13" t="n">
        <f aca="false">IF(P40=0,0,IF(COUNTBLANK(P40)=1,0,COUNTA($P$14:P40)))</f>
        <v>0</v>
      </c>
      <c r="B40" s="76" t="n">
        <f aca="false">IF($C$4="Attiecināmās izmaksas",IF('2a+c+n'!$Q40="A",'2a+c+n'!B40,0),0)</f>
        <v>0</v>
      </c>
      <c r="C40" s="76" t="str">
        <f aca="false">IF($C$4="Attiecināmās izmaksas",IF('2a+c+n'!$Q40="A",'2a+c+n'!C40,0),0)</f>
        <v>šķembas</v>
      </c>
      <c r="D40" s="76" t="str">
        <f aca="false">IF($C$4="Attiecināmās izmaksas",IF('2a+c+n'!$Q40="A",'2a+c+n'!D40,0),0)</f>
        <v>m³</v>
      </c>
      <c r="E40" s="77"/>
      <c r="F40" s="75"/>
      <c r="G40" s="76"/>
      <c r="H40" s="76" t="n">
        <f aca="false">IF($C$4="Attiecināmās izmaksas",IF('2a+c+n'!$Q40="A",'2a+c+n'!H40,0),0)</f>
        <v>0</v>
      </c>
      <c r="I40" s="76"/>
      <c r="J40" s="76"/>
      <c r="K40" s="77" t="n">
        <f aca="false">IF($C$4="Attiecināmās izmaksas",IF('2a+c+n'!$Q40="A",'2a+c+n'!K40,0),0)</f>
        <v>0</v>
      </c>
      <c r="L40" s="75" t="n">
        <f aca="false">IF($C$4="Attiecināmās izmaksas",IF('2a+c+n'!$Q40="A",'2a+c+n'!L40,0),0)</f>
        <v>0</v>
      </c>
      <c r="M40" s="76" t="n">
        <f aca="false">IF($C$4="Attiecināmās izmaksas",IF('2a+c+n'!$Q40="A",'2a+c+n'!M40,0),0)</f>
        <v>0</v>
      </c>
      <c r="N40" s="76" t="n">
        <f aca="false">IF($C$4="Attiecināmās izmaksas",IF('2a+c+n'!$Q40="A",'2a+c+n'!N40,0),0)</f>
        <v>0</v>
      </c>
      <c r="O40" s="76" t="n">
        <f aca="false">IF($C$4="Attiecināmās izmaksas",IF('2a+c+n'!$Q40="A",'2a+c+n'!O40,0),0)</f>
        <v>0</v>
      </c>
      <c r="P40" s="77" t="n">
        <f aca="false">IF($C$4="Attiecināmās izmaksas",IF('2a+c+n'!$Q40="A",'2a+c+n'!P40,0),0)</f>
        <v>0</v>
      </c>
    </row>
    <row r="41" customFormat="false" ht="11.25" hidden="false" customHeight="false" outlineLevel="0" collapsed="false">
      <c r="A41" s="13" t="n">
        <f aca="false">IF(P41=0,0,IF(COUNTBLANK(P41)=1,0,COUNTA($P$14:P41)))</f>
        <v>0</v>
      </c>
      <c r="B41" s="76" t="str">
        <f aca="false">IF($C$4="Attiecināmās izmaksas",IF('2a+c+n'!$Q41="A",'2a+c+n'!B41,0),0)</f>
        <v>līg.c.</v>
      </c>
      <c r="C41" s="76" t="str">
        <f aca="false">IF($C$4="Attiecināmās izmaksas",IF('2a+c+n'!$Q41="A",'2a+c+n'!C41,0),0)</f>
        <v> Šķembas (fr.0-40mm) kārtas ieklāšana 50mm </v>
      </c>
      <c r="D41" s="76" t="str">
        <f aca="false">IF($C$4="Attiecināmās izmaksas",IF('2a+c+n'!$Q41="A",'2a+c+n'!D41,0),0)</f>
        <v>m³</v>
      </c>
      <c r="E41" s="77"/>
      <c r="F41" s="75"/>
      <c r="G41" s="76"/>
      <c r="H41" s="76" t="n">
        <f aca="false">IF($C$4="Attiecināmās izmaksas",IF('2a+c+n'!$Q41="A",'2a+c+n'!H41,0),0)</f>
        <v>0</v>
      </c>
      <c r="I41" s="76"/>
      <c r="J41" s="76"/>
      <c r="K41" s="77" t="n">
        <f aca="false">IF($C$4="Attiecināmās izmaksas",IF('2a+c+n'!$Q41="A",'2a+c+n'!K41,0),0)</f>
        <v>0</v>
      </c>
      <c r="L41" s="75" t="n">
        <f aca="false">IF($C$4="Attiecināmās izmaksas",IF('2a+c+n'!$Q41="A",'2a+c+n'!L41,0),0)</f>
        <v>0</v>
      </c>
      <c r="M41" s="76" t="n">
        <f aca="false">IF($C$4="Attiecināmās izmaksas",IF('2a+c+n'!$Q41="A",'2a+c+n'!M41,0),0)</f>
        <v>0</v>
      </c>
      <c r="N41" s="76" t="n">
        <f aca="false">IF($C$4="Attiecināmās izmaksas",IF('2a+c+n'!$Q41="A",'2a+c+n'!N41,0),0)</f>
        <v>0</v>
      </c>
      <c r="O41" s="76" t="n">
        <f aca="false">IF($C$4="Attiecināmās izmaksas",IF('2a+c+n'!$Q41="A",'2a+c+n'!O41,0),0)</f>
        <v>0</v>
      </c>
      <c r="P41" s="77" t="n">
        <f aca="false">IF($C$4="Attiecināmās izmaksas",IF('2a+c+n'!$Q41="A",'2a+c+n'!P41,0),0)</f>
        <v>0</v>
      </c>
    </row>
    <row r="42" customFormat="false" ht="11.25" hidden="false" customHeight="false" outlineLevel="0" collapsed="false">
      <c r="A42" s="13" t="n">
        <f aca="false">IF(P42=0,0,IF(COUNTBLANK(P42)=1,0,COUNTA($P$14:P42)))</f>
        <v>0</v>
      </c>
      <c r="B42" s="76" t="n">
        <f aca="false">IF($C$4="Attiecināmās izmaksas",IF('2a+c+n'!$Q42="A",'2a+c+n'!B42,0),0)</f>
        <v>0</v>
      </c>
      <c r="C42" s="76" t="str">
        <f aca="false">IF($C$4="Attiecināmās izmaksas",IF('2a+c+n'!$Q42="A",'2a+c+n'!C42,0),0)</f>
        <v>šķembas</v>
      </c>
      <c r="D42" s="76" t="str">
        <f aca="false">IF($C$4="Attiecināmās izmaksas",IF('2a+c+n'!$Q42="A",'2a+c+n'!D42,0),0)</f>
        <v>m³</v>
      </c>
      <c r="E42" s="77"/>
      <c r="F42" s="75"/>
      <c r="G42" s="76"/>
      <c r="H42" s="76" t="n">
        <f aca="false">IF($C$4="Attiecināmās izmaksas",IF('2a+c+n'!$Q42="A",'2a+c+n'!H42,0),0)</f>
        <v>0</v>
      </c>
      <c r="I42" s="76"/>
      <c r="J42" s="76"/>
      <c r="K42" s="77" t="n">
        <f aca="false">IF($C$4="Attiecināmās izmaksas",IF('2a+c+n'!$Q42="A",'2a+c+n'!K42,0),0)</f>
        <v>0</v>
      </c>
      <c r="L42" s="75" t="n">
        <f aca="false">IF($C$4="Attiecināmās izmaksas",IF('2a+c+n'!$Q42="A",'2a+c+n'!L42,0),0)</f>
        <v>0</v>
      </c>
      <c r="M42" s="76" t="n">
        <f aca="false">IF($C$4="Attiecināmās izmaksas",IF('2a+c+n'!$Q42="A",'2a+c+n'!M42,0),0)</f>
        <v>0</v>
      </c>
      <c r="N42" s="76" t="n">
        <f aca="false">IF($C$4="Attiecināmās izmaksas",IF('2a+c+n'!$Q42="A",'2a+c+n'!N42,0),0)</f>
        <v>0</v>
      </c>
      <c r="O42" s="76" t="n">
        <f aca="false">IF($C$4="Attiecināmās izmaksas",IF('2a+c+n'!$Q42="A",'2a+c+n'!O42,0),0)</f>
        <v>0</v>
      </c>
      <c r="P42" s="77" t="n">
        <f aca="false">IF($C$4="Attiecināmās izmaksas",IF('2a+c+n'!$Q42="A",'2a+c+n'!P42,0),0)</f>
        <v>0</v>
      </c>
    </row>
    <row r="43" customFormat="false" ht="11.25" hidden="false" customHeight="false" outlineLevel="0" collapsed="false">
      <c r="A43" s="13" t="n">
        <f aca="false">IF(P43=0,0,IF(COUNTBLANK(P43)=1,0,COUNTA($P$14:P43)))</f>
        <v>0</v>
      </c>
      <c r="B43" s="76" t="str">
        <f aca="false">IF($C$4="Attiecināmās izmaksas",IF('2a+c+n'!$Q43="A",'2a+c+n'!B43,0),0)</f>
        <v>līg.c.</v>
      </c>
      <c r="C43" s="76" t="str">
        <f aca="false">IF($C$4="Attiecināmās izmaksas",IF('2a+c+n'!$Q43="A",'2a+c+n'!C43,0),0)</f>
        <v> Grants kārtas ieklāšana 50mm</v>
      </c>
      <c r="D43" s="76" t="str">
        <f aca="false">IF($C$4="Attiecināmās izmaksas",IF('2a+c+n'!$Q43="A",'2a+c+n'!D43,0),0)</f>
        <v>m³</v>
      </c>
      <c r="E43" s="77"/>
      <c r="F43" s="75"/>
      <c r="G43" s="76"/>
      <c r="H43" s="76" t="n">
        <f aca="false">IF($C$4="Attiecināmās izmaksas",IF('2a+c+n'!$Q43="A",'2a+c+n'!H43,0),0)</f>
        <v>0</v>
      </c>
      <c r="I43" s="76"/>
      <c r="J43" s="76"/>
      <c r="K43" s="77" t="n">
        <f aca="false">IF($C$4="Attiecināmās izmaksas",IF('2a+c+n'!$Q43="A",'2a+c+n'!K43,0),0)</f>
        <v>0</v>
      </c>
      <c r="L43" s="75" t="n">
        <f aca="false">IF($C$4="Attiecināmās izmaksas",IF('2a+c+n'!$Q43="A",'2a+c+n'!L43,0),0)</f>
        <v>0</v>
      </c>
      <c r="M43" s="76" t="n">
        <f aca="false">IF($C$4="Attiecināmās izmaksas",IF('2a+c+n'!$Q43="A",'2a+c+n'!M43,0),0)</f>
        <v>0</v>
      </c>
      <c r="N43" s="76" t="n">
        <f aca="false">IF($C$4="Attiecināmās izmaksas",IF('2a+c+n'!$Q43="A",'2a+c+n'!N43,0),0)</f>
        <v>0</v>
      </c>
      <c r="O43" s="76" t="n">
        <f aca="false">IF($C$4="Attiecināmās izmaksas",IF('2a+c+n'!$Q43="A",'2a+c+n'!O43,0),0)</f>
        <v>0</v>
      </c>
      <c r="P43" s="77" t="n">
        <f aca="false">IF($C$4="Attiecināmās izmaksas",IF('2a+c+n'!$Q43="A",'2a+c+n'!P43,0),0)</f>
        <v>0</v>
      </c>
    </row>
    <row r="44" customFormat="false" ht="11.25" hidden="false" customHeight="false" outlineLevel="0" collapsed="false">
      <c r="A44" s="13" t="n">
        <f aca="false">IF(P44=0,0,IF(COUNTBLANK(P44)=1,0,COUNTA($P$14:P44)))</f>
        <v>0</v>
      </c>
      <c r="B44" s="76" t="n">
        <f aca="false">IF($C$4="Attiecināmās izmaksas",IF('2a+c+n'!$Q44="A",'2a+c+n'!B44,0),0)</f>
        <v>0</v>
      </c>
      <c r="C44" s="76" t="str">
        <f aca="false">IF($C$4="Attiecināmās izmaksas",IF('2a+c+n'!$Q44="A",'2a+c+n'!C44,0),0)</f>
        <v>grants</v>
      </c>
      <c r="D44" s="76" t="str">
        <f aca="false">IF($C$4="Attiecināmās izmaksas",IF('2a+c+n'!$Q44="A",'2a+c+n'!D44,0),0)</f>
        <v>m³</v>
      </c>
      <c r="E44" s="77"/>
      <c r="F44" s="75"/>
      <c r="G44" s="76"/>
      <c r="H44" s="76" t="n">
        <f aca="false">IF($C$4="Attiecināmās izmaksas",IF('2a+c+n'!$Q44="A",'2a+c+n'!H44,0),0)</f>
        <v>0</v>
      </c>
      <c r="I44" s="76"/>
      <c r="J44" s="76"/>
      <c r="K44" s="77" t="n">
        <f aca="false">IF($C$4="Attiecināmās izmaksas",IF('2a+c+n'!$Q44="A",'2a+c+n'!K44,0),0)</f>
        <v>0</v>
      </c>
      <c r="L44" s="75" t="n">
        <f aca="false">IF($C$4="Attiecināmās izmaksas",IF('2a+c+n'!$Q44="A",'2a+c+n'!L44,0),0)</f>
        <v>0</v>
      </c>
      <c r="M44" s="76" t="n">
        <f aca="false">IF($C$4="Attiecināmās izmaksas",IF('2a+c+n'!$Q44="A",'2a+c+n'!M44,0),0)</f>
        <v>0</v>
      </c>
      <c r="N44" s="76" t="n">
        <f aca="false">IF($C$4="Attiecināmās izmaksas",IF('2a+c+n'!$Q44="A",'2a+c+n'!N44,0),0)</f>
        <v>0</v>
      </c>
      <c r="O44" s="76" t="n">
        <f aca="false">IF($C$4="Attiecināmās izmaksas",IF('2a+c+n'!$Q44="A",'2a+c+n'!O44,0),0)</f>
        <v>0</v>
      </c>
      <c r="P44" s="77" t="n">
        <f aca="false">IF($C$4="Attiecināmās izmaksas",IF('2a+c+n'!$Q44="A",'2a+c+n'!P44,0),0)</f>
        <v>0</v>
      </c>
    </row>
    <row r="45" customFormat="false" ht="11.25" hidden="false" customHeight="false" outlineLevel="0" collapsed="false">
      <c r="A45" s="13" t="n">
        <f aca="false">IF(P45=0,0,IF(COUNTBLANK(P45)=1,0,COUNTA($P$14:P45)))</f>
        <v>0</v>
      </c>
      <c r="B45" s="76" t="str">
        <f aca="false">IF($C$4="Attiecināmās izmaksas",IF('2a+c+n'!$Q45="A",'2a+c+n'!B45,0),0)</f>
        <v>līg.c.</v>
      </c>
      <c r="C45" s="76" t="str">
        <f aca="false">IF($C$4="Attiecināmās izmaksas",IF('2a+c+n'!$Q45="A",'2a+c+n'!C45,0),0)</f>
        <v> Bruģakmens 700mm biez.likšana 26gb./m²</v>
      </c>
      <c r="D45" s="76" t="str">
        <f aca="false">IF($C$4="Attiecināmās izmaksas",IF('2a+c+n'!$Q45="A",'2a+c+n'!D45,0),0)</f>
        <v>m²</v>
      </c>
      <c r="E45" s="77"/>
      <c r="F45" s="75"/>
      <c r="G45" s="76"/>
      <c r="H45" s="76" t="n">
        <f aca="false">IF($C$4="Attiecināmās izmaksas",IF('2a+c+n'!$Q45="A",'2a+c+n'!H45,0),0)</f>
        <v>0</v>
      </c>
      <c r="I45" s="76"/>
      <c r="J45" s="76"/>
      <c r="K45" s="77" t="n">
        <f aca="false">IF($C$4="Attiecināmās izmaksas",IF('2a+c+n'!$Q45="A",'2a+c+n'!K45,0),0)</f>
        <v>0</v>
      </c>
      <c r="L45" s="75" t="n">
        <f aca="false">IF($C$4="Attiecināmās izmaksas",IF('2a+c+n'!$Q45="A",'2a+c+n'!L45,0),0)</f>
        <v>0</v>
      </c>
      <c r="M45" s="76" t="n">
        <f aca="false">IF($C$4="Attiecināmās izmaksas",IF('2a+c+n'!$Q45="A",'2a+c+n'!M45,0),0)</f>
        <v>0</v>
      </c>
      <c r="N45" s="76" t="n">
        <f aca="false">IF($C$4="Attiecināmās izmaksas",IF('2a+c+n'!$Q45="A",'2a+c+n'!N45,0),0)</f>
        <v>0</v>
      </c>
      <c r="O45" s="76" t="n">
        <f aca="false">IF($C$4="Attiecināmās izmaksas",IF('2a+c+n'!$Q45="A",'2a+c+n'!O45,0),0)</f>
        <v>0</v>
      </c>
      <c r="P45" s="77" t="n">
        <f aca="false">IF($C$4="Attiecināmās izmaksas",IF('2a+c+n'!$Q45="A",'2a+c+n'!P45,0),0)</f>
        <v>0</v>
      </c>
    </row>
    <row r="46" customFormat="false" ht="11.25" hidden="false" customHeight="false" outlineLevel="0" collapsed="false">
      <c r="A46" s="13" t="n">
        <f aca="false">IF(P46=0,0,IF(COUNTBLANK(P46)=1,0,COUNTA($P$14:P46)))</f>
        <v>0</v>
      </c>
      <c r="B46" s="76" t="n">
        <f aca="false">IF($C$4="Attiecināmās izmaksas",IF('2a+c+n'!$Q46="A",'2a+c+n'!B46,0),0)</f>
        <v>0</v>
      </c>
      <c r="C46" s="76" t="str">
        <f aca="false">IF($C$4="Attiecināmās izmaksas",IF('2a+c+n'!$Q46="A",'2a+c+n'!C46,0),0)</f>
        <v>Betona bruģis b=50</v>
      </c>
      <c r="D46" s="76" t="str">
        <f aca="false">IF($C$4="Attiecināmās izmaksas",IF('2a+c+n'!$Q46="A",'2a+c+n'!D46,0),0)</f>
        <v>m²</v>
      </c>
      <c r="E46" s="77"/>
      <c r="F46" s="75"/>
      <c r="G46" s="76"/>
      <c r="H46" s="76" t="n">
        <f aca="false">IF($C$4="Attiecināmās izmaksas",IF('2a+c+n'!$Q46="A",'2a+c+n'!H46,0),0)</f>
        <v>0</v>
      </c>
      <c r="I46" s="76"/>
      <c r="J46" s="76"/>
      <c r="K46" s="77" t="n">
        <f aca="false">IF($C$4="Attiecināmās izmaksas",IF('2a+c+n'!$Q46="A",'2a+c+n'!K46,0),0)</f>
        <v>0</v>
      </c>
      <c r="L46" s="75" t="n">
        <f aca="false">IF($C$4="Attiecināmās izmaksas",IF('2a+c+n'!$Q46="A",'2a+c+n'!L46,0),0)</f>
        <v>0</v>
      </c>
      <c r="M46" s="76" t="n">
        <f aca="false">IF($C$4="Attiecināmās izmaksas",IF('2a+c+n'!$Q46="A",'2a+c+n'!M46,0),0)</f>
        <v>0</v>
      </c>
      <c r="N46" s="76" t="n">
        <f aca="false">IF($C$4="Attiecināmās izmaksas",IF('2a+c+n'!$Q46="A",'2a+c+n'!N46,0),0)</f>
        <v>0</v>
      </c>
      <c r="O46" s="76" t="n">
        <f aca="false">IF($C$4="Attiecināmās izmaksas",IF('2a+c+n'!$Q46="A",'2a+c+n'!O46,0),0)</f>
        <v>0</v>
      </c>
      <c r="P46" s="77" t="n">
        <f aca="false">IF($C$4="Attiecināmās izmaksas",IF('2a+c+n'!$Q46="A",'2a+c+n'!P46,0),0)</f>
        <v>0</v>
      </c>
    </row>
    <row r="47" customFormat="false" ht="11.25" hidden="false" customHeight="false" outlineLevel="0" collapsed="false">
      <c r="A47" s="13" t="n">
        <f aca="false">IF(P47=0,0,IF(COUNTBLANK(P47)=1,0,COUNTA($P$14:P47)))</f>
        <v>0</v>
      </c>
      <c r="B47" s="76" t="n">
        <f aca="false">IF($C$4="Attiecināmās izmaksas",IF('2a+c+n'!$Q47="A",'2a+c+n'!B47,0),0)</f>
        <v>0</v>
      </c>
      <c r="C47" s="76" t="str">
        <f aca="false">IF($C$4="Attiecināmās izmaksas",IF('2a+c+n'!$Q47="A",'2a+c+n'!C47,0),0)</f>
        <v>Izsijas -50mm</v>
      </c>
      <c r="D47" s="76" t="str">
        <f aca="false">IF($C$4="Attiecināmās izmaksas",IF('2a+c+n'!$Q47="A",'2a+c+n'!D47,0),0)</f>
        <v>m³</v>
      </c>
      <c r="E47" s="77"/>
      <c r="F47" s="75"/>
      <c r="G47" s="76"/>
      <c r="H47" s="76" t="n">
        <f aca="false">IF($C$4="Attiecināmās izmaksas",IF('2a+c+n'!$Q47="A",'2a+c+n'!H47,0),0)</f>
        <v>0</v>
      </c>
      <c r="I47" s="76"/>
      <c r="J47" s="76"/>
      <c r="K47" s="77" t="n">
        <f aca="false">IF($C$4="Attiecināmās izmaksas",IF('2a+c+n'!$Q47="A",'2a+c+n'!K47,0),0)</f>
        <v>0</v>
      </c>
      <c r="L47" s="75" t="n">
        <f aca="false">IF($C$4="Attiecināmās izmaksas",IF('2a+c+n'!$Q47="A",'2a+c+n'!L47,0),0)</f>
        <v>0</v>
      </c>
      <c r="M47" s="76" t="n">
        <f aca="false">IF($C$4="Attiecināmās izmaksas",IF('2a+c+n'!$Q47="A",'2a+c+n'!M47,0),0)</f>
        <v>0</v>
      </c>
      <c r="N47" s="76" t="n">
        <f aca="false">IF($C$4="Attiecināmās izmaksas",IF('2a+c+n'!$Q47="A",'2a+c+n'!N47,0),0)</f>
        <v>0</v>
      </c>
      <c r="O47" s="76" t="n">
        <f aca="false">IF($C$4="Attiecināmās izmaksas",IF('2a+c+n'!$Q47="A",'2a+c+n'!O47,0),0)</f>
        <v>0</v>
      </c>
      <c r="P47" s="77" t="n">
        <f aca="false">IF($C$4="Attiecināmās izmaksas",IF('2a+c+n'!$Q47="A",'2a+c+n'!P47,0),0)</f>
        <v>0</v>
      </c>
    </row>
    <row r="48" customFormat="false" ht="11.25" hidden="false" customHeight="false" outlineLevel="0" collapsed="false">
      <c r="A48" s="13" t="n">
        <f aca="false">IF(P48=0,0,IF(COUNTBLANK(P48)=1,0,COUNTA($P$14:P48)))</f>
        <v>0</v>
      </c>
      <c r="B48" s="76" t="str">
        <f aca="false">IF($C$4="Attiecināmās izmaksas",IF('2a+c+n'!$Q48="A",'2a+c+n'!B48,0),0)</f>
        <v>līg.c.</v>
      </c>
      <c r="C48" s="76" t="str">
        <f aca="false">IF($C$4="Attiecināmās izmaksas",IF('2a+c+n'!$Q48="A",'2a+c+n'!C48,0),0)</f>
        <v> Bortakmens 80x200x1000  malas likšana 1gb/t.m</v>
      </c>
      <c r="D48" s="76" t="str">
        <f aca="false">IF($C$4="Attiecināmās izmaksas",IF('2a+c+n'!$Q48="A",'2a+c+n'!D48,0),0)</f>
        <v>m</v>
      </c>
      <c r="E48" s="77"/>
      <c r="F48" s="75"/>
      <c r="G48" s="76"/>
      <c r="H48" s="76" t="n">
        <f aca="false">IF($C$4="Attiecināmās izmaksas",IF('2a+c+n'!$Q48="A",'2a+c+n'!H48,0),0)</f>
        <v>0</v>
      </c>
      <c r="I48" s="76"/>
      <c r="J48" s="76"/>
      <c r="K48" s="77" t="n">
        <f aca="false">IF($C$4="Attiecināmās izmaksas",IF('2a+c+n'!$Q48="A",'2a+c+n'!K48,0),0)</f>
        <v>0</v>
      </c>
      <c r="L48" s="75" t="n">
        <f aca="false">IF($C$4="Attiecināmās izmaksas",IF('2a+c+n'!$Q48="A",'2a+c+n'!L48,0),0)</f>
        <v>0</v>
      </c>
      <c r="M48" s="76" t="n">
        <f aca="false">IF($C$4="Attiecināmās izmaksas",IF('2a+c+n'!$Q48="A",'2a+c+n'!M48,0),0)</f>
        <v>0</v>
      </c>
      <c r="N48" s="76" t="n">
        <f aca="false">IF($C$4="Attiecināmās izmaksas",IF('2a+c+n'!$Q48="A",'2a+c+n'!N48,0),0)</f>
        <v>0</v>
      </c>
      <c r="O48" s="76" t="n">
        <f aca="false">IF($C$4="Attiecināmās izmaksas",IF('2a+c+n'!$Q48="A",'2a+c+n'!O48,0),0)</f>
        <v>0</v>
      </c>
      <c r="P48" s="77" t="n">
        <f aca="false">IF($C$4="Attiecināmās izmaksas",IF('2a+c+n'!$Q48="A",'2a+c+n'!P48,0),0)</f>
        <v>0</v>
      </c>
    </row>
    <row r="49" customFormat="false" ht="11.25" hidden="false" customHeight="false" outlineLevel="0" collapsed="false">
      <c r="A49" s="13" t="n">
        <f aca="false">IF(P49=0,0,IF(COUNTBLANK(P49)=1,0,COUNTA($P$14:P49)))</f>
        <v>0</v>
      </c>
      <c r="B49" s="76" t="n">
        <f aca="false">IF($C$4="Attiecināmās izmaksas",IF('2a+c+n'!$Q49="A",'2a+c+n'!B49,0),0)</f>
        <v>0</v>
      </c>
      <c r="C49" s="76" t="str">
        <f aca="false">IF($C$4="Attiecināmās izmaksas",IF('2a+c+n'!$Q49="A",'2a+c+n'!C49,0),0)</f>
        <v>betons klase C16/20</v>
      </c>
      <c r="D49" s="76" t="str">
        <f aca="false">IF($C$4="Attiecināmās izmaksas",IF('2a+c+n'!$Q49="A",'2a+c+n'!D49,0),0)</f>
        <v>m³</v>
      </c>
      <c r="E49" s="77"/>
      <c r="F49" s="75"/>
      <c r="G49" s="76"/>
      <c r="H49" s="76" t="n">
        <f aca="false">IF($C$4="Attiecināmās izmaksas",IF('2a+c+n'!$Q49="A",'2a+c+n'!H49,0),0)</f>
        <v>0</v>
      </c>
      <c r="I49" s="76"/>
      <c r="J49" s="76"/>
      <c r="K49" s="77" t="n">
        <f aca="false">IF($C$4="Attiecināmās izmaksas",IF('2a+c+n'!$Q49="A",'2a+c+n'!K49,0),0)</f>
        <v>0</v>
      </c>
      <c r="L49" s="75" t="n">
        <f aca="false">IF($C$4="Attiecināmās izmaksas",IF('2a+c+n'!$Q49="A",'2a+c+n'!L49,0),0)</f>
        <v>0</v>
      </c>
      <c r="M49" s="76" t="n">
        <f aca="false">IF($C$4="Attiecināmās izmaksas",IF('2a+c+n'!$Q49="A",'2a+c+n'!M49,0),0)</f>
        <v>0</v>
      </c>
      <c r="N49" s="76" t="n">
        <f aca="false">IF($C$4="Attiecināmās izmaksas",IF('2a+c+n'!$Q49="A",'2a+c+n'!N49,0),0)</f>
        <v>0</v>
      </c>
      <c r="O49" s="76" t="n">
        <f aca="false">IF($C$4="Attiecināmās izmaksas",IF('2a+c+n'!$Q49="A",'2a+c+n'!O49,0),0)</f>
        <v>0</v>
      </c>
      <c r="P49" s="77" t="n">
        <f aca="false">IF($C$4="Attiecināmās izmaksas",IF('2a+c+n'!$Q49="A",'2a+c+n'!P49,0),0)</f>
        <v>0</v>
      </c>
    </row>
    <row r="50" customFormat="false" ht="11.25" hidden="false" customHeight="false" outlineLevel="0" collapsed="false">
      <c r="A50" s="13" t="n">
        <f aca="false">IF(P50=0,0,IF(COUNTBLANK(P50)=1,0,COUNTA($P$14:P50)))</f>
        <v>0</v>
      </c>
      <c r="B50" s="76" t="str">
        <f aca="false">IF($C$4="Attiecināmās izmaksas",IF('2a+c+n'!$Q50="A",'2a+c+n'!B50,0),0)</f>
        <v>līg.c.</v>
      </c>
      <c r="C50" s="76" t="str">
        <f aca="false">IF($C$4="Attiecināmās izmaksas",IF('2a+c+n'!$Q50="A",'2a+c+n'!C50,0),0)</f>
        <v>Bruģakmens tekņu iestrāde apmalē, 0,7m</v>
      </c>
      <c r="D50" s="76" t="str">
        <f aca="false">IF($C$4="Attiecināmās izmaksas",IF('2a+c+n'!$Q50="A",'2a+c+n'!D50,0),0)</f>
        <v>m</v>
      </c>
      <c r="E50" s="77"/>
      <c r="F50" s="75"/>
      <c r="G50" s="76"/>
      <c r="H50" s="76" t="n">
        <f aca="false">IF($C$4="Attiecināmās izmaksas",IF('2a+c+n'!$Q50="A",'2a+c+n'!H50,0),0)</f>
        <v>0</v>
      </c>
      <c r="I50" s="76"/>
      <c r="J50" s="76"/>
      <c r="K50" s="77" t="n">
        <f aca="false">IF($C$4="Attiecināmās izmaksas",IF('2a+c+n'!$Q50="A",'2a+c+n'!K50,0),0)</f>
        <v>0</v>
      </c>
      <c r="L50" s="75" t="n">
        <f aca="false">IF($C$4="Attiecināmās izmaksas",IF('2a+c+n'!$Q50="A",'2a+c+n'!L50,0),0)</f>
        <v>0</v>
      </c>
      <c r="M50" s="76" t="n">
        <f aca="false">IF($C$4="Attiecināmās izmaksas",IF('2a+c+n'!$Q50="A",'2a+c+n'!M50,0),0)</f>
        <v>0</v>
      </c>
      <c r="N50" s="76" t="n">
        <f aca="false">IF($C$4="Attiecināmās izmaksas",IF('2a+c+n'!$Q50="A",'2a+c+n'!N50,0),0)</f>
        <v>0</v>
      </c>
      <c r="O50" s="76" t="n">
        <f aca="false">IF($C$4="Attiecināmās izmaksas",IF('2a+c+n'!$Q50="A",'2a+c+n'!O50,0),0)</f>
        <v>0</v>
      </c>
      <c r="P50" s="77" t="n">
        <f aca="false">IF($C$4="Attiecināmās izmaksas",IF('2a+c+n'!$Q50="A",'2a+c+n'!P50,0),0)</f>
        <v>0</v>
      </c>
    </row>
    <row r="51" customFormat="false" ht="11.25" hidden="false" customHeight="false" outlineLevel="0" collapsed="false">
      <c r="A51" s="13" t="n">
        <f aca="false">IF(P51=0,0,IF(COUNTBLANK(P51)=1,0,COUNTA($P$14:P51)))</f>
        <v>0</v>
      </c>
      <c r="B51" s="76" t="n">
        <f aca="false">IF($C$4="Attiecināmās izmaksas",IF('2a+c+n'!$Q51="A",'2a+c+n'!B51,0),0)</f>
        <v>0</v>
      </c>
      <c r="C51" s="76" t="str">
        <f aca="false">IF($C$4="Attiecināmās izmaksas",IF('2a+c+n'!$Q51="A",'2a+c+n'!C51,0),0)</f>
        <v>betons klase C16/20</v>
      </c>
      <c r="D51" s="76" t="str">
        <f aca="false">IF($C$4="Attiecināmās izmaksas",IF('2a+c+n'!$Q51="A",'2a+c+n'!D51,0),0)</f>
        <v>m³</v>
      </c>
      <c r="E51" s="77"/>
      <c r="F51" s="75"/>
      <c r="G51" s="76"/>
      <c r="H51" s="76" t="n">
        <f aca="false">IF($C$4="Attiecināmās izmaksas",IF('2a+c+n'!$Q51="A",'2a+c+n'!H51,0),0)</f>
        <v>0</v>
      </c>
      <c r="I51" s="76"/>
      <c r="J51" s="76"/>
      <c r="K51" s="77" t="n">
        <f aca="false">IF($C$4="Attiecināmās izmaksas",IF('2a+c+n'!$Q51="A",'2a+c+n'!K51,0),0)</f>
        <v>0</v>
      </c>
      <c r="L51" s="75" t="n">
        <f aca="false">IF($C$4="Attiecināmās izmaksas",IF('2a+c+n'!$Q51="A",'2a+c+n'!L51,0),0)</f>
        <v>0</v>
      </c>
      <c r="M51" s="76" t="n">
        <f aca="false">IF($C$4="Attiecināmās izmaksas",IF('2a+c+n'!$Q51="A",'2a+c+n'!M51,0),0)</f>
        <v>0</v>
      </c>
      <c r="N51" s="76" t="n">
        <f aca="false">IF($C$4="Attiecināmās izmaksas",IF('2a+c+n'!$Q51="A",'2a+c+n'!N51,0),0)</f>
        <v>0</v>
      </c>
      <c r="O51" s="76" t="n">
        <f aca="false">IF($C$4="Attiecināmās izmaksas",IF('2a+c+n'!$Q51="A",'2a+c+n'!O51,0),0)</f>
        <v>0</v>
      </c>
      <c r="P51" s="77" t="n">
        <f aca="false">IF($C$4="Attiecināmās izmaksas",IF('2a+c+n'!$Q51="A",'2a+c+n'!P51,0),0)</f>
        <v>0</v>
      </c>
    </row>
    <row r="52" customFormat="false" ht="22.5" hidden="false" customHeight="false" outlineLevel="0" collapsed="false">
      <c r="A52" s="13" t="n">
        <f aca="false">IF(P52=0,0,IF(COUNTBLANK(P52)=1,0,COUNTA($P$14:P52)))</f>
        <v>0</v>
      </c>
      <c r="B52" s="76" t="str">
        <f aca="false">IF($C$4="Attiecināmās izmaksas",IF('2a+c+n'!$Q52="A",'2a+c+n'!B52,0),0)</f>
        <v>līg.c.</v>
      </c>
      <c r="C52" s="76" t="str">
        <f aca="false">IF($C$4="Attiecināmās izmaksas",IF('2a+c+n'!$Q52="A",'2a+c+n'!C52,0),0)</f>
        <v>Melnzemes uzbēršana zālāju blakus esošās ēkas pusē</v>
      </c>
      <c r="D52" s="76" t="str">
        <f aca="false">IF($C$4="Attiecināmās izmaksas",IF('2a+c+n'!$Q52="A",'2a+c+n'!D52,0),0)</f>
        <v>m²</v>
      </c>
      <c r="E52" s="77"/>
      <c r="F52" s="75"/>
      <c r="G52" s="76"/>
      <c r="H52" s="76" t="n">
        <f aca="false">IF($C$4="Attiecināmās izmaksas",IF('2a+c+n'!$Q52="A",'2a+c+n'!H52,0),0)</f>
        <v>0</v>
      </c>
      <c r="I52" s="76"/>
      <c r="J52" s="76"/>
      <c r="K52" s="77" t="n">
        <f aca="false">IF($C$4="Attiecināmās izmaksas",IF('2a+c+n'!$Q52="A",'2a+c+n'!K52,0),0)</f>
        <v>0</v>
      </c>
      <c r="L52" s="75" t="n">
        <f aca="false">IF($C$4="Attiecināmās izmaksas",IF('2a+c+n'!$Q52="A",'2a+c+n'!L52,0),0)</f>
        <v>0</v>
      </c>
      <c r="M52" s="76" t="n">
        <f aca="false">IF($C$4="Attiecināmās izmaksas",IF('2a+c+n'!$Q52="A",'2a+c+n'!M52,0),0)</f>
        <v>0</v>
      </c>
      <c r="N52" s="76" t="n">
        <f aca="false">IF($C$4="Attiecināmās izmaksas",IF('2a+c+n'!$Q52="A",'2a+c+n'!N52,0),0)</f>
        <v>0</v>
      </c>
      <c r="O52" s="76" t="n">
        <f aca="false">IF($C$4="Attiecināmās izmaksas",IF('2a+c+n'!$Q52="A",'2a+c+n'!O52,0),0)</f>
        <v>0</v>
      </c>
      <c r="P52" s="77" t="n">
        <f aca="false">IF($C$4="Attiecināmās izmaksas",IF('2a+c+n'!$Q52="A",'2a+c+n'!P52,0),0)</f>
        <v>0</v>
      </c>
    </row>
    <row r="53" customFormat="false" ht="11.25" hidden="false" customHeight="false" outlineLevel="0" collapsed="false">
      <c r="A53" s="13" t="n">
        <f aca="false">IF(P53=0,0,IF(COUNTBLANK(P53)=1,0,COUNTA($P$14:P53)))</f>
        <v>0</v>
      </c>
      <c r="B53" s="76" t="n">
        <f aca="false">IF($C$4="Attiecināmās izmaksas",IF('2a+c+n'!$Q53="A",'2a+c+n'!B53,0),0)</f>
        <v>0</v>
      </c>
      <c r="C53" s="76" t="str">
        <f aca="false">IF($C$4="Attiecināmās izmaksas",IF('2a+c+n'!$Q53="A",'2a+c+n'!C53,0),0)</f>
        <v>Melnzeme</v>
      </c>
      <c r="D53" s="76" t="str">
        <f aca="false">IF($C$4="Attiecināmās izmaksas",IF('2a+c+n'!$Q53="A",'2a+c+n'!D53,0),0)</f>
        <v>m³</v>
      </c>
      <c r="E53" s="77"/>
      <c r="F53" s="75"/>
      <c r="G53" s="76"/>
      <c r="H53" s="76" t="n">
        <f aca="false">IF($C$4="Attiecināmās izmaksas",IF('2a+c+n'!$Q53="A",'2a+c+n'!H53,0),0)</f>
        <v>0</v>
      </c>
      <c r="I53" s="76"/>
      <c r="J53" s="76"/>
      <c r="K53" s="77" t="n">
        <f aca="false">IF($C$4="Attiecināmās izmaksas",IF('2a+c+n'!$Q53="A",'2a+c+n'!K53,0),0)</f>
        <v>0</v>
      </c>
      <c r="L53" s="75" t="n">
        <f aca="false">IF($C$4="Attiecināmās izmaksas",IF('2a+c+n'!$Q53="A",'2a+c+n'!L53,0),0)</f>
        <v>0</v>
      </c>
      <c r="M53" s="76" t="n">
        <f aca="false">IF($C$4="Attiecināmās izmaksas",IF('2a+c+n'!$Q53="A",'2a+c+n'!M53,0),0)</f>
        <v>0</v>
      </c>
      <c r="N53" s="76" t="n">
        <f aca="false">IF($C$4="Attiecināmās izmaksas",IF('2a+c+n'!$Q53="A",'2a+c+n'!N53,0),0)</f>
        <v>0</v>
      </c>
      <c r="O53" s="76" t="n">
        <f aca="false">IF($C$4="Attiecināmās izmaksas",IF('2a+c+n'!$Q53="A",'2a+c+n'!O53,0),0)</f>
        <v>0</v>
      </c>
      <c r="P53" s="77" t="n">
        <f aca="false">IF($C$4="Attiecināmās izmaksas",IF('2a+c+n'!$Q53="A",'2a+c+n'!P53,0),0)</f>
        <v>0</v>
      </c>
    </row>
    <row r="54" customFormat="false" ht="11.25" hidden="false" customHeight="false" outlineLevel="0" collapsed="false">
      <c r="A54" s="13" t="n">
        <f aca="false">IF(P54=0,0,IF(COUNTBLANK(P54)=1,0,COUNTA($P$14:P54)))</f>
        <v>0</v>
      </c>
      <c r="B54" s="76" t="str">
        <f aca="false">IF($C$4="Attiecināmās izmaksas",IF('2a+c+n'!$Q54="A",'2a+c+n'!B54,0),0)</f>
        <v>līg.c.</v>
      </c>
      <c r="C54" s="76" t="str">
        <f aca="false">IF($C$4="Attiecināmās izmaksas",IF('2a+c+n'!$Q54="A",'2a+c+n'!C54,0),0)</f>
        <v>Zālāju sējumu ierīkošana</v>
      </c>
      <c r="D54" s="76" t="str">
        <f aca="false">IF($C$4="Attiecināmās izmaksas",IF('2a+c+n'!$Q54="A",'2a+c+n'!D54,0),0)</f>
        <v>m²</v>
      </c>
      <c r="E54" s="77"/>
      <c r="F54" s="75"/>
      <c r="G54" s="76"/>
      <c r="H54" s="76" t="n">
        <f aca="false">IF($C$4="Attiecināmās izmaksas",IF('2a+c+n'!$Q54="A",'2a+c+n'!H54,0),0)</f>
        <v>0</v>
      </c>
      <c r="I54" s="76"/>
      <c r="J54" s="76"/>
      <c r="K54" s="77" t="n">
        <f aca="false">IF($C$4="Attiecināmās izmaksas",IF('2a+c+n'!$Q54="A",'2a+c+n'!K54,0),0)</f>
        <v>0</v>
      </c>
      <c r="L54" s="75" t="n">
        <f aca="false">IF($C$4="Attiecināmās izmaksas",IF('2a+c+n'!$Q54="A",'2a+c+n'!L54,0),0)</f>
        <v>0</v>
      </c>
      <c r="M54" s="76" t="n">
        <f aca="false">IF($C$4="Attiecināmās izmaksas",IF('2a+c+n'!$Q54="A",'2a+c+n'!M54,0),0)</f>
        <v>0</v>
      </c>
      <c r="N54" s="76" t="n">
        <f aca="false">IF($C$4="Attiecināmās izmaksas",IF('2a+c+n'!$Q54="A",'2a+c+n'!N54,0),0)</f>
        <v>0</v>
      </c>
      <c r="O54" s="76" t="n">
        <f aca="false">IF($C$4="Attiecināmās izmaksas",IF('2a+c+n'!$Q54="A",'2a+c+n'!O54,0),0)</f>
        <v>0</v>
      </c>
      <c r="P54" s="77" t="n">
        <f aca="false">IF($C$4="Attiecināmās izmaksas",IF('2a+c+n'!$Q54="A",'2a+c+n'!P54,0),0)</f>
        <v>0</v>
      </c>
    </row>
    <row r="55" customFormat="false" ht="11.25" hidden="false" customHeight="false" outlineLevel="0" collapsed="false">
      <c r="A55" s="13" t="n">
        <f aca="false">IF(P55=0,0,IF(COUNTBLANK(P55)=1,0,COUNTA($P$14:P55)))</f>
        <v>0</v>
      </c>
      <c r="B55" s="76" t="n">
        <f aca="false">IF($C$4="Attiecināmās izmaksas",IF('2a+c+n'!$Q55="A",'2a+c+n'!B55,0),0)</f>
        <v>0</v>
      </c>
      <c r="C55" s="76" t="str">
        <f aca="false">IF($C$4="Attiecināmās izmaksas",IF('2a+c+n'!$Q55="A",'2a+c+n'!C55,0),0)</f>
        <v>zālāju sēklas</v>
      </c>
      <c r="D55" s="76" t="str">
        <f aca="false">IF($C$4="Attiecināmās izmaksas",IF('2a+c+n'!$Q55="A",'2a+c+n'!D55,0),0)</f>
        <v>kg</v>
      </c>
      <c r="E55" s="77"/>
      <c r="F55" s="75"/>
      <c r="G55" s="76"/>
      <c r="H55" s="76" t="n">
        <f aca="false">IF($C$4="Attiecināmās izmaksas",IF('2a+c+n'!$Q55="A",'2a+c+n'!H55,0),0)</f>
        <v>0</v>
      </c>
      <c r="I55" s="76"/>
      <c r="J55" s="76"/>
      <c r="K55" s="77" t="n">
        <f aca="false">IF($C$4="Attiecināmās izmaksas",IF('2a+c+n'!$Q55="A",'2a+c+n'!K55,0),0)</f>
        <v>0</v>
      </c>
      <c r="L55" s="75" t="n">
        <f aca="false">IF($C$4="Attiecināmās izmaksas",IF('2a+c+n'!$Q55="A",'2a+c+n'!L55,0),0)</f>
        <v>0</v>
      </c>
      <c r="M55" s="76" t="n">
        <f aca="false">IF($C$4="Attiecināmās izmaksas",IF('2a+c+n'!$Q55="A",'2a+c+n'!M55,0),0)</f>
        <v>0</v>
      </c>
      <c r="N55" s="76" t="n">
        <f aca="false">IF($C$4="Attiecināmās izmaksas",IF('2a+c+n'!$Q55="A",'2a+c+n'!N55,0),0)</f>
        <v>0</v>
      </c>
      <c r="O55" s="76" t="n">
        <f aca="false">IF($C$4="Attiecināmās izmaksas",IF('2a+c+n'!$Q55="A",'2a+c+n'!O55,0),0)</f>
        <v>0</v>
      </c>
      <c r="P55" s="77" t="n">
        <f aca="false">IF($C$4="Attiecināmās izmaksas",IF('2a+c+n'!$Q55="A",'2a+c+n'!P55,0),0)</f>
        <v>0</v>
      </c>
    </row>
    <row r="56" customFormat="false" ht="12" hidden="false" customHeight="true" outlineLevel="0" collapsed="false">
      <c r="A56" s="226" t="s">
        <v>126</v>
      </c>
      <c r="B56" s="226"/>
      <c r="C56" s="226"/>
      <c r="D56" s="226"/>
      <c r="E56" s="226"/>
      <c r="F56" s="226"/>
      <c r="G56" s="226"/>
      <c r="H56" s="226"/>
      <c r="I56" s="226"/>
      <c r="J56" s="226"/>
      <c r="K56" s="226"/>
      <c r="L56" s="227" t="n">
        <f aca="false">SUM(L14:L55)</f>
        <v>0</v>
      </c>
      <c r="M56" s="233" t="n">
        <f aca="false">SUM(M14:M55)</f>
        <v>0</v>
      </c>
      <c r="N56" s="233" t="n">
        <f aca="false">SUM(N14:N55)</f>
        <v>0</v>
      </c>
      <c r="O56" s="233" t="n">
        <f aca="false">SUM(O14:O55)</f>
        <v>0</v>
      </c>
      <c r="P56" s="234" t="n">
        <f aca="false">SUM(P14:P55)</f>
        <v>0</v>
      </c>
    </row>
    <row r="57" customFormat="false" ht="11.25" hidden="false" customHeight="false" outlineLevel="0" collapsed="false">
      <c r="A57" s="33"/>
      <c r="B57" s="33"/>
      <c r="C57" s="33"/>
      <c r="D57" s="33"/>
      <c r="E57" s="33"/>
      <c r="F57" s="33"/>
      <c r="G57" s="33"/>
      <c r="H57" s="33"/>
      <c r="I57" s="33"/>
      <c r="J57" s="33"/>
      <c r="K57" s="33"/>
      <c r="L57" s="33"/>
      <c r="M57" s="33"/>
      <c r="N57" s="33"/>
      <c r="O57" s="33"/>
      <c r="P57" s="33"/>
    </row>
    <row r="58" customFormat="false" ht="11.25" hidden="false" customHeight="false" outlineLevel="0" collapsed="false">
      <c r="A58" s="33"/>
      <c r="B58" s="33"/>
      <c r="C58" s="33"/>
      <c r="D58" s="33"/>
      <c r="E58" s="33"/>
      <c r="F58" s="33"/>
      <c r="G58" s="33"/>
      <c r="H58" s="33"/>
      <c r="I58" s="33"/>
      <c r="J58" s="33"/>
      <c r="K58" s="33"/>
      <c r="L58" s="33"/>
      <c r="M58" s="33"/>
      <c r="N58" s="33"/>
      <c r="O58" s="33"/>
      <c r="P58" s="33"/>
    </row>
    <row r="59" customFormat="false" ht="11.25" hidden="false" customHeight="false" outlineLevel="0" collapsed="false">
      <c r="A59" s="1" t="s">
        <v>19</v>
      </c>
      <c r="B59" s="33"/>
      <c r="C59" s="45" t="n">
        <f aca="false">'Kops n'!C31:H31</f>
        <v>0</v>
      </c>
      <c r="D59" s="45"/>
      <c r="E59" s="45"/>
      <c r="F59" s="45"/>
      <c r="G59" s="45"/>
      <c r="H59" s="45"/>
      <c r="I59" s="33"/>
      <c r="J59" s="33"/>
      <c r="K59" s="33"/>
      <c r="L59" s="33"/>
      <c r="M59" s="33"/>
      <c r="N59" s="33"/>
      <c r="O59" s="33"/>
      <c r="P59" s="33"/>
    </row>
    <row r="60" customFormat="false" ht="11.25" hidden="false" customHeight="true" outlineLevel="0" collapsed="false">
      <c r="A60" s="33"/>
      <c r="B60" s="33"/>
      <c r="C60" s="31" t="s">
        <v>20</v>
      </c>
      <c r="D60" s="31"/>
      <c r="E60" s="31"/>
      <c r="F60" s="31"/>
      <c r="G60" s="31"/>
      <c r="H60" s="31"/>
      <c r="I60" s="33"/>
      <c r="J60" s="33"/>
      <c r="K60" s="33"/>
      <c r="L60" s="33"/>
      <c r="M60" s="33"/>
      <c r="N60" s="33"/>
      <c r="O60" s="33"/>
      <c r="P60" s="33"/>
    </row>
    <row r="61" customFormat="false" ht="11.25" hidden="false" customHeight="false" outlineLevel="0" collapsed="false">
      <c r="A61" s="33"/>
      <c r="B61" s="33"/>
      <c r="C61" s="33"/>
      <c r="D61" s="33"/>
      <c r="E61" s="33"/>
      <c r="F61" s="33"/>
      <c r="G61" s="33"/>
      <c r="H61" s="33"/>
      <c r="I61" s="33"/>
      <c r="J61" s="33"/>
      <c r="K61" s="33"/>
      <c r="L61" s="33"/>
      <c r="M61" s="33"/>
      <c r="N61" s="33"/>
      <c r="O61" s="33"/>
      <c r="P61" s="33"/>
    </row>
    <row r="62" customFormat="false" ht="11.25" hidden="false" customHeight="false" outlineLevel="0" collapsed="false">
      <c r="A62" s="96" t="str">
        <f aca="false">'Kops n'!A34:D34</f>
        <v>Tāme sastādīta:</v>
      </c>
      <c r="B62" s="96"/>
      <c r="C62" s="96"/>
      <c r="D62" s="96"/>
      <c r="E62" s="33"/>
      <c r="F62" s="33"/>
      <c r="G62" s="33"/>
      <c r="H62" s="33"/>
      <c r="I62" s="33"/>
      <c r="J62" s="33"/>
      <c r="K62" s="33"/>
      <c r="L62" s="33"/>
      <c r="M62" s="33"/>
      <c r="N62" s="33"/>
      <c r="O62" s="33"/>
      <c r="P62" s="33"/>
    </row>
    <row r="63" customFormat="false" ht="11.25" hidden="false" customHeight="false" outlineLevel="0" collapsed="false">
      <c r="A63" s="33"/>
      <c r="B63" s="33"/>
      <c r="C63" s="33"/>
      <c r="D63" s="33"/>
      <c r="E63" s="33"/>
      <c r="F63" s="33"/>
      <c r="G63" s="33"/>
      <c r="H63" s="33"/>
      <c r="I63" s="33"/>
      <c r="J63" s="33"/>
      <c r="K63" s="33"/>
      <c r="L63" s="33"/>
      <c r="M63" s="33"/>
      <c r="N63" s="33"/>
      <c r="O63" s="33"/>
      <c r="P63" s="33"/>
    </row>
    <row r="64" customFormat="false" ht="11.25" hidden="false" customHeight="false" outlineLevel="0" collapsed="false">
      <c r="A64" s="1" t="s">
        <v>48</v>
      </c>
      <c r="B64" s="33"/>
      <c r="C64" s="45" t="n">
        <f aca="false">'Kops n'!C36:H36</f>
        <v>0</v>
      </c>
      <c r="D64" s="45"/>
      <c r="E64" s="45"/>
      <c r="F64" s="45"/>
      <c r="G64" s="45"/>
      <c r="H64" s="45"/>
      <c r="I64" s="33"/>
      <c r="J64" s="33"/>
      <c r="K64" s="33"/>
      <c r="L64" s="33"/>
      <c r="M64" s="33"/>
      <c r="N64" s="33"/>
      <c r="O64" s="33"/>
      <c r="P64" s="33"/>
    </row>
    <row r="65" customFormat="false" ht="11.25" hidden="false" customHeight="true" outlineLevel="0" collapsed="false">
      <c r="A65" s="33"/>
      <c r="B65" s="33"/>
      <c r="C65" s="31" t="s">
        <v>20</v>
      </c>
      <c r="D65" s="31"/>
      <c r="E65" s="31"/>
      <c r="F65" s="31"/>
      <c r="G65" s="31"/>
      <c r="H65" s="31"/>
      <c r="I65" s="33"/>
      <c r="J65" s="33"/>
      <c r="K65" s="33"/>
      <c r="L65" s="33"/>
      <c r="M65" s="33"/>
      <c r="N65" s="33"/>
      <c r="O65" s="33"/>
      <c r="P65" s="33"/>
    </row>
    <row r="66" customFormat="false" ht="11.25" hidden="false" customHeight="false" outlineLevel="0" collapsed="false">
      <c r="A66" s="33"/>
      <c r="B66" s="33"/>
      <c r="C66" s="33"/>
      <c r="D66" s="33"/>
      <c r="E66" s="33"/>
      <c r="F66" s="33"/>
      <c r="G66" s="33"/>
      <c r="H66" s="33"/>
      <c r="I66" s="33"/>
      <c r="J66" s="33"/>
      <c r="K66" s="33"/>
      <c r="L66" s="33"/>
      <c r="M66" s="33"/>
      <c r="N66" s="33"/>
      <c r="O66" s="33"/>
      <c r="P66" s="33"/>
    </row>
    <row r="67" customFormat="false" ht="11.25" hidden="false" customHeight="false" outlineLevel="0" collapsed="false">
      <c r="A67" s="97" t="s">
        <v>21</v>
      </c>
      <c r="B67" s="98"/>
      <c r="C67" s="99" t="n">
        <f aca="false">'Kops n'!C39</f>
        <v>0</v>
      </c>
      <c r="D67" s="98"/>
      <c r="E67" s="33"/>
      <c r="F67" s="33"/>
      <c r="G67" s="33"/>
      <c r="H67" s="33"/>
      <c r="I67" s="33"/>
      <c r="J67" s="33"/>
      <c r="K67" s="33"/>
      <c r="L67" s="33"/>
      <c r="M67" s="33"/>
      <c r="N67" s="33"/>
      <c r="O67" s="33"/>
      <c r="P67" s="33"/>
    </row>
    <row r="68" customFormat="false" ht="11.25" hidden="false" customHeight="false" outlineLevel="0" collapsed="false">
      <c r="A68" s="33"/>
      <c r="B68" s="33"/>
      <c r="C68" s="33"/>
      <c r="D68" s="33"/>
      <c r="E68" s="33"/>
      <c r="F68" s="33"/>
      <c r="G68" s="33"/>
      <c r="H68" s="33"/>
      <c r="I68" s="33"/>
      <c r="J68" s="33"/>
      <c r="K68" s="33"/>
      <c r="L68" s="33"/>
      <c r="M68" s="33"/>
      <c r="N68" s="33"/>
      <c r="O68" s="33"/>
      <c r="P68"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56:K56"/>
    <mergeCell ref="C59:H59"/>
    <mergeCell ref="C60:H60"/>
    <mergeCell ref="A62:D62"/>
    <mergeCell ref="C64:H64"/>
    <mergeCell ref="C65:H65"/>
  </mergeCells>
  <conditionalFormatting sqref="A56:K56">
    <cfRule type="containsText" priority="2" operator="containsText" aboveAverage="0" equalAverage="0" bottom="0" percent="0" rank="0" text="Tiešās izmaksas kopā, t. sk. darba devēja sociālais nodoklis __.__% " dxfId="3">
      <formula>NOT(ISERROR(SEARCH("Tiešās izmaksas kopā, t. sk. darba devēja sociālais nodoklis __.__% ",A56)))</formula>
    </cfRule>
  </conditionalFormatting>
  <conditionalFormatting sqref="C2:I2 D5:L8 N9:O9 A14:P55 L56:P56 C59:H59 C64:H64 C67">
    <cfRule type="cellIs" priority="3" operator="equal" aboveAverage="0" equalAverage="0" bottom="0" percent="0" rank="0" text="" dxfId="1">
      <formula>0</formula>
    </cfRule>
  </conditionalFormatting>
  <printOptions headings="false" gridLines="false" gridLinesSet="true" horizontalCentered="false" verticalCentered="false"/>
  <pageMargins left="0" right="0" top="0.39375" bottom="0.39375"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C000"/>
    <pageSetUpPr fitToPage="false"/>
  </sheetPr>
  <dimension ref="A1:P68"/>
  <sheetViews>
    <sheetView showFormulas="false" showGridLines="true" showRowColHeaders="true" showZeros="true" rightToLeft="false" tabSelected="false" showOutlineSymbols="true" defaultGridColor="true" view="normal" topLeftCell="A9" colorId="64" zoomScale="100" zoomScaleNormal="100" zoomScalePageLayoutView="85" workbookViewId="0">
      <selection pane="topLeft" activeCell="E35" activeCellId="0" sqref="E35"/>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5.28"/>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5.43"/>
    <col collapsed="false" customWidth="true" hidden="false" outlineLevel="0" max="7" min="7" style="1" width="4.86"/>
    <col collapsed="false" customWidth="true" hidden="false" outlineLevel="0" max="10" min="8" style="1" width="6.71"/>
    <col collapsed="false" customWidth="true" hidden="false" outlineLevel="0" max="11" min="11" style="1" width="7"/>
    <col collapsed="false" customWidth="true" hidden="false" outlineLevel="0" max="15" min="12" style="1" width="7.71"/>
    <col collapsed="false" customWidth="true" hidden="false" outlineLevel="0" max="16" min="16" style="1" width="9"/>
    <col collapsed="false" customWidth="false" hidden="false" outlineLevel="0" max="1024" min="17" style="1" width="9.14"/>
  </cols>
  <sheetData>
    <row r="1" customFormat="false" ht="11.25" hidden="false" customHeight="false" outlineLevel="0" collapsed="false">
      <c r="A1" s="94"/>
      <c r="B1" s="94"/>
      <c r="C1" s="118" t="s">
        <v>51</v>
      </c>
      <c r="D1" s="119" t="n">
        <f aca="false">'2a+c+n'!D1</f>
        <v>2</v>
      </c>
      <c r="E1" s="94"/>
      <c r="F1" s="94"/>
      <c r="G1" s="94"/>
      <c r="H1" s="94"/>
      <c r="I1" s="94"/>
      <c r="J1" s="94"/>
      <c r="N1" s="120"/>
      <c r="O1" s="118"/>
      <c r="P1" s="121"/>
    </row>
    <row r="2" customFormat="false" ht="11.25" hidden="false" customHeight="false" outlineLevel="0" collapsed="false">
      <c r="A2" s="122"/>
      <c r="B2" s="122"/>
      <c r="C2" s="123" t="str">
        <f aca="false">'2a+c+n'!C2:I2</f>
        <v>Cokola siltināšana</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25</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229" t="n">
        <f aca="false">ar</f>
        <v>0</v>
      </c>
      <c r="B9" s="229"/>
      <c r="C9" s="229"/>
      <c r="D9" s="229"/>
      <c r="E9" s="229"/>
      <c r="F9" s="229"/>
      <c r="G9" s="128"/>
      <c r="H9" s="128"/>
      <c r="I9" s="128"/>
      <c r="J9" s="129" t="s">
        <v>53</v>
      </c>
      <c r="K9" s="129"/>
      <c r="L9" s="129"/>
      <c r="M9" s="129"/>
      <c r="N9" s="130" t="n">
        <f aca="false">P56</f>
        <v>0</v>
      </c>
      <c r="O9" s="130"/>
      <c r="P9" s="128"/>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row>
    <row r="11" customFormat="false" ht="12" hidden="false" customHeight="false" outlineLevel="0" collapsed="false">
      <c r="A11" s="131"/>
      <c r="B11" s="132"/>
      <c r="C11" s="5"/>
      <c r="D11" s="94"/>
      <c r="E11" s="94"/>
      <c r="F11" s="94"/>
      <c r="G11" s="94"/>
      <c r="H11" s="94"/>
      <c r="I11" s="94"/>
      <c r="J11" s="94"/>
      <c r="K11" s="94"/>
      <c r="L11" s="135"/>
      <c r="M11" s="135"/>
      <c r="N11" s="136"/>
      <c r="O11" s="120"/>
      <c r="P11" s="94"/>
    </row>
    <row r="12" customFormat="false" ht="11.25" hidden="false" customHeight="true" outlineLevel="0" collapsed="false">
      <c r="A12" s="58" t="s">
        <v>34</v>
      </c>
      <c r="B12" s="137" t="s">
        <v>56</v>
      </c>
      <c r="C12" s="138" t="s">
        <v>57</v>
      </c>
      <c r="D12" s="139" t="s">
        <v>58</v>
      </c>
      <c r="E12" s="140" t="s">
        <v>59</v>
      </c>
      <c r="F12" s="141" t="s">
        <v>60</v>
      </c>
      <c r="G12" s="141"/>
      <c r="H12" s="141"/>
      <c r="I12" s="141"/>
      <c r="J12" s="141"/>
      <c r="K12" s="141"/>
      <c r="L12" s="235" t="s">
        <v>61</v>
      </c>
      <c r="M12" s="235"/>
      <c r="N12" s="235"/>
      <c r="O12" s="235"/>
      <c r="P12" s="235"/>
    </row>
    <row r="13" customFormat="false" ht="118.5" hidden="false" customHeight="false" outlineLevel="0" collapsed="false">
      <c r="A13" s="58"/>
      <c r="B13" s="137"/>
      <c r="C13" s="138"/>
      <c r="D13" s="139"/>
      <c r="E13" s="140"/>
      <c r="F13" s="142" t="s">
        <v>63</v>
      </c>
      <c r="G13" s="143" t="s">
        <v>64</v>
      </c>
      <c r="H13" s="143" t="s">
        <v>65</v>
      </c>
      <c r="I13" s="143" t="s">
        <v>66</v>
      </c>
      <c r="J13" s="143" t="s">
        <v>67</v>
      </c>
      <c r="K13" s="144" t="s">
        <v>68</v>
      </c>
      <c r="L13" s="236" t="s">
        <v>63</v>
      </c>
      <c r="M13" s="143" t="s">
        <v>65</v>
      </c>
      <c r="N13" s="143" t="s">
        <v>66</v>
      </c>
      <c r="O13" s="143" t="s">
        <v>67</v>
      </c>
      <c r="P13" s="230" t="s">
        <v>68</v>
      </c>
    </row>
    <row r="14" customFormat="false" ht="11.25" hidden="false" customHeight="false" outlineLevel="0" collapsed="false">
      <c r="A14" s="65" t="n">
        <f aca="false">IF(P14=0,0,IF(COUNTBLANK(P14)=1,0,COUNTA($P$14:P14)))</f>
        <v>0</v>
      </c>
      <c r="B14" s="70" t="n">
        <f aca="false">IF($C$4="citu pasākumu izmaksas",IF('2a+c+n'!$Q14="C",'2a+c+n'!B14,0))</f>
        <v>0</v>
      </c>
      <c r="C14" s="70" t="n">
        <f aca="false">IF($C$4="citu pasākumu izmaksas",IF('2a+c+n'!$Q14="C",'2a+c+n'!C14,0))</f>
        <v>0</v>
      </c>
      <c r="D14" s="70" t="n">
        <f aca="false">IF($C$4="citu pasākumu izmaksas",IF('2a+c+n'!$Q14="C",'2a+c+n'!D14,0))</f>
        <v>0</v>
      </c>
      <c r="E14" s="71"/>
      <c r="F14" s="69"/>
      <c r="G14" s="70" t="n">
        <f aca="false">IF($C$4="citu pasākumu izmaksas",IF('2a+c+n'!$Q14="C",'2a+c+n'!G14,0))</f>
        <v>0</v>
      </c>
      <c r="H14" s="70" t="n">
        <f aca="false">IF($C$4="citu pasākumu izmaksas",IF('2a+c+n'!$Q14="C",'2a+c+n'!H14,0))</f>
        <v>0</v>
      </c>
      <c r="I14" s="70"/>
      <c r="J14" s="70"/>
      <c r="K14" s="71" t="n">
        <f aca="false">IF($C$4="citu pasākumu izmaksas",IF('2a+c+n'!$Q14="C",'2a+c+n'!K14,0))</f>
        <v>0</v>
      </c>
      <c r="L14" s="237" t="n">
        <f aca="false">IF($C$4="citu pasākumu izmaksas",IF('2a+c+n'!$Q14="C",'2a+c+n'!L14,0))</f>
        <v>0</v>
      </c>
      <c r="M14" s="70" t="n">
        <f aca="false">IF($C$4="citu pasākumu izmaksas",IF('2a+c+n'!$Q14="C",'2a+c+n'!M14,0))</f>
        <v>0</v>
      </c>
      <c r="N14" s="70" t="n">
        <f aca="false">IF($C$4="citu pasākumu izmaksas",IF('2a+c+n'!$Q14="C",'2a+c+n'!N14,0))</f>
        <v>0</v>
      </c>
      <c r="O14" s="70" t="n">
        <f aca="false">IF($C$4="citu pasākumu izmaksas",IF('2a+c+n'!$Q14="C",'2a+c+n'!O14,0))</f>
        <v>0</v>
      </c>
      <c r="P14" s="71" t="n">
        <f aca="false">IF($C$4="citu pasākumu izmaksas",IF('2a+c+n'!$Q14="C",'2a+c+n'!P14,0))</f>
        <v>0</v>
      </c>
    </row>
    <row r="15" customFormat="false" ht="11.25" hidden="false" customHeight="false" outlineLevel="0" collapsed="false">
      <c r="A15" s="13" t="n">
        <f aca="false">IF(P15=0,0,IF(COUNTBLANK(P15)=1,0,COUNTA($P$14:P15)))</f>
        <v>0</v>
      </c>
      <c r="B15" s="76" t="n">
        <f aca="false">IF($C$4="citu pasākumu izmaksas",IF('2a+c+n'!$Q15="C",'2a+c+n'!B15,0))</f>
        <v>0</v>
      </c>
      <c r="C15" s="76" t="n">
        <f aca="false">IF($C$4="citu pasākumu izmaksas",IF('2a+c+n'!$Q15="C",'2a+c+n'!C15,0))</f>
        <v>0</v>
      </c>
      <c r="D15" s="76" t="n">
        <f aca="false">IF($C$4="citu pasākumu izmaksas",IF('2a+c+n'!$Q15="C",'2a+c+n'!D15,0))</f>
        <v>0</v>
      </c>
      <c r="E15" s="77"/>
      <c r="F15" s="75"/>
      <c r="G15" s="76"/>
      <c r="H15" s="76" t="n">
        <f aca="false">IF($C$4="citu pasākumu izmaksas",IF('2a+c+n'!$Q15="C",'2a+c+n'!H15,0))</f>
        <v>0</v>
      </c>
      <c r="I15" s="76"/>
      <c r="J15" s="76"/>
      <c r="K15" s="77" t="n">
        <f aca="false">IF($C$4="citu pasākumu izmaksas",IF('2a+c+n'!$Q15="C",'2a+c+n'!K15,0))</f>
        <v>0</v>
      </c>
      <c r="L15" s="238" t="n">
        <f aca="false">IF($C$4="citu pasākumu izmaksas",IF('2a+c+n'!$Q15="C",'2a+c+n'!L15,0))</f>
        <v>0</v>
      </c>
      <c r="M15" s="76" t="n">
        <f aca="false">IF($C$4="citu pasākumu izmaksas",IF('2a+c+n'!$Q15="C",'2a+c+n'!M15,0))</f>
        <v>0</v>
      </c>
      <c r="N15" s="76" t="n">
        <f aca="false">IF($C$4="citu pasākumu izmaksas",IF('2a+c+n'!$Q15="C",'2a+c+n'!N15,0))</f>
        <v>0</v>
      </c>
      <c r="O15" s="76" t="n">
        <f aca="false">IF($C$4="citu pasākumu izmaksas",IF('2a+c+n'!$Q15="C",'2a+c+n'!O15,0))</f>
        <v>0</v>
      </c>
      <c r="P15" s="77" t="n">
        <f aca="false">IF($C$4="citu pasākumu izmaksas",IF('2a+c+n'!$Q15="C",'2a+c+n'!P15,0))</f>
        <v>0</v>
      </c>
    </row>
    <row r="16" customFormat="false" ht="11.25" hidden="false" customHeight="false" outlineLevel="0" collapsed="false">
      <c r="A16" s="13" t="n">
        <f aca="false">IF(P16=0,0,IF(COUNTBLANK(P16)=1,0,COUNTA($P$14:P16)))</f>
        <v>0</v>
      </c>
      <c r="B16" s="76" t="n">
        <f aca="false">IF($C$4="citu pasākumu izmaksas",IF('2a+c+n'!$Q16="C",'2a+c+n'!B16,0))</f>
        <v>0</v>
      </c>
      <c r="C16" s="76" t="n">
        <f aca="false">IF($C$4="citu pasākumu izmaksas",IF('2a+c+n'!$Q16="C",'2a+c+n'!C16,0))</f>
        <v>0</v>
      </c>
      <c r="D16" s="76" t="n">
        <f aca="false">IF($C$4="citu pasākumu izmaksas",IF('2a+c+n'!$Q16="C",'2a+c+n'!D16,0))</f>
        <v>0</v>
      </c>
      <c r="E16" s="77"/>
      <c r="F16" s="75"/>
      <c r="G16" s="76"/>
      <c r="H16" s="76" t="n">
        <f aca="false">IF($C$4="citu pasākumu izmaksas",IF('2a+c+n'!$Q16="C",'2a+c+n'!H16,0))</f>
        <v>0</v>
      </c>
      <c r="I16" s="76"/>
      <c r="J16" s="76"/>
      <c r="K16" s="77" t="n">
        <f aca="false">IF($C$4="citu pasākumu izmaksas",IF('2a+c+n'!$Q16="C",'2a+c+n'!K16,0))</f>
        <v>0</v>
      </c>
      <c r="L16" s="238" t="n">
        <f aca="false">IF($C$4="citu pasākumu izmaksas",IF('2a+c+n'!$Q16="C",'2a+c+n'!L16,0))</f>
        <v>0</v>
      </c>
      <c r="M16" s="76" t="n">
        <f aca="false">IF($C$4="citu pasākumu izmaksas",IF('2a+c+n'!$Q16="C",'2a+c+n'!M16,0))</f>
        <v>0</v>
      </c>
      <c r="N16" s="76" t="n">
        <f aca="false">IF($C$4="citu pasākumu izmaksas",IF('2a+c+n'!$Q16="C",'2a+c+n'!N16,0))</f>
        <v>0</v>
      </c>
      <c r="O16" s="76" t="n">
        <f aca="false">IF($C$4="citu pasākumu izmaksas",IF('2a+c+n'!$Q16="C",'2a+c+n'!O16,0))</f>
        <v>0</v>
      </c>
      <c r="P16" s="77" t="n">
        <f aca="false">IF($C$4="citu pasākumu izmaksas",IF('2a+c+n'!$Q16="C",'2a+c+n'!P16,0))</f>
        <v>0</v>
      </c>
    </row>
    <row r="17" customFormat="false" ht="11.25" hidden="false" customHeight="false" outlineLevel="0" collapsed="false">
      <c r="A17" s="13" t="n">
        <f aca="false">IF(P17=0,0,IF(COUNTBLANK(P17)=1,0,COUNTA($P$14:P17)))</f>
        <v>0</v>
      </c>
      <c r="B17" s="76" t="n">
        <f aca="false">IF($C$4="citu pasākumu izmaksas",IF('2a+c+n'!$Q17="C",'2a+c+n'!B17,0))</f>
        <v>0</v>
      </c>
      <c r="C17" s="76" t="n">
        <f aca="false">IF($C$4="citu pasākumu izmaksas",IF('2a+c+n'!$Q17="C",'2a+c+n'!C17,0))</f>
        <v>0</v>
      </c>
      <c r="D17" s="76" t="n">
        <f aca="false">IF($C$4="citu pasākumu izmaksas",IF('2a+c+n'!$Q17="C",'2a+c+n'!D17,0))</f>
        <v>0</v>
      </c>
      <c r="E17" s="77"/>
      <c r="F17" s="75"/>
      <c r="G17" s="76"/>
      <c r="H17" s="76" t="n">
        <f aca="false">IF($C$4="citu pasākumu izmaksas",IF('2a+c+n'!$Q17="C",'2a+c+n'!H17,0))</f>
        <v>0</v>
      </c>
      <c r="I17" s="76"/>
      <c r="J17" s="76"/>
      <c r="K17" s="77" t="n">
        <f aca="false">IF($C$4="citu pasākumu izmaksas",IF('2a+c+n'!$Q17="C",'2a+c+n'!K17,0))</f>
        <v>0</v>
      </c>
      <c r="L17" s="238" t="n">
        <f aca="false">IF($C$4="citu pasākumu izmaksas",IF('2a+c+n'!$Q17="C",'2a+c+n'!L17,0))</f>
        <v>0</v>
      </c>
      <c r="M17" s="76" t="n">
        <f aca="false">IF($C$4="citu pasākumu izmaksas",IF('2a+c+n'!$Q17="C",'2a+c+n'!M17,0))</f>
        <v>0</v>
      </c>
      <c r="N17" s="76" t="n">
        <f aca="false">IF($C$4="citu pasākumu izmaksas",IF('2a+c+n'!$Q17="C",'2a+c+n'!N17,0))</f>
        <v>0</v>
      </c>
      <c r="O17" s="76" t="n">
        <f aca="false">IF($C$4="citu pasākumu izmaksas",IF('2a+c+n'!$Q17="C",'2a+c+n'!O17,0))</f>
        <v>0</v>
      </c>
      <c r="P17" s="77" t="n">
        <f aca="false">IF($C$4="citu pasākumu izmaksas",IF('2a+c+n'!$Q17="C",'2a+c+n'!P17,0))</f>
        <v>0</v>
      </c>
    </row>
    <row r="18" customFormat="false" ht="11.25" hidden="false" customHeight="false" outlineLevel="0" collapsed="false">
      <c r="A18" s="13" t="n">
        <f aca="false">IF(P18=0,0,IF(COUNTBLANK(P18)=1,0,COUNTA($P$14:P18)))</f>
        <v>0</v>
      </c>
      <c r="B18" s="76" t="n">
        <f aca="false">IF($C$4="citu pasākumu izmaksas",IF('2a+c+n'!$Q18="C",'2a+c+n'!B18,0))</f>
        <v>0</v>
      </c>
      <c r="C18" s="76" t="n">
        <f aca="false">IF($C$4="citu pasākumu izmaksas",IF('2a+c+n'!$Q18="C",'2a+c+n'!C18,0))</f>
        <v>0</v>
      </c>
      <c r="D18" s="76" t="n">
        <f aca="false">IF($C$4="citu pasākumu izmaksas",IF('2a+c+n'!$Q18="C",'2a+c+n'!D18,0))</f>
        <v>0</v>
      </c>
      <c r="E18" s="77"/>
      <c r="F18" s="75"/>
      <c r="G18" s="76"/>
      <c r="H18" s="76" t="n">
        <f aca="false">IF($C$4="citu pasākumu izmaksas",IF('2a+c+n'!$Q18="C",'2a+c+n'!H18,0))</f>
        <v>0</v>
      </c>
      <c r="I18" s="76"/>
      <c r="J18" s="76"/>
      <c r="K18" s="77" t="n">
        <f aca="false">IF($C$4="citu pasākumu izmaksas",IF('2a+c+n'!$Q18="C",'2a+c+n'!K18,0))</f>
        <v>0</v>
      </c>
      <c r="L18" s="238" t="n">
        <f aca="false">IF($C$4="citu pasākumu izmaksas",IF('2a+c+n'!$Q18="C",'2a+c+n'!L18,0))</f>
        <v>0</v>
      </c>
      <c r="M18" s="76" t="n">
        <f aca="false">IF($C$4="citu pasākumu izmaksas",IF('2a+c+n'!$Q18="C",'2a+c+n'!M18,0))</f>
        <v>0</v>
      </c>
      <c r="N18" s="76" t="n">
        <f aca="false">IF($C$4="citu pasākumu izmaksas",IF('2a+c+n'!$Q18="C",'2a+c+n'!N18,0))</f>
        <v>0</v>
      </c>
      <c r="O18" s="76" t="n">
        <f aca="false">IF($C$4="citu pasākumu izmaksas",IF('2a+c+n'!$Q18="C",'2a+c+n'!O18,0))</f>
        <v>0</v>
      </c>
      <c r="P18" s="77" t="n">
        <f aca="false">IF($C$4="citu pasākumu izmaksas",IF('2a+c+n'!$Q18="C",'2a+c+n'!P18,0))</f>
        <v>0</v>
      </c>
    </row>
    <row r="19" customFormat="false" ht="11.25" hidden="false" customHeight="false" outlineLevel="0" collapsed="false">
      <c r="A19" s="13" t="n">
        <f aca="false">IF(P19=0,0,IF(COUNTBLANK(P19)=1,0,COUNTA($P$14:P19)))</f>
        <v>0</v>
      </c>
      <c r="B19" s="76" t="n">
        <f aca="false">IF($C$4="citu pasākumu izmaksas",IF('2a+c+n'!$Q19="C",'2a+c+n'!B19,0))</f>
        <v>0</v>
      </c>
      <c r="C19" s="76" t="n">
        <f aca="false">IF($C$4="citu pasākumu izmaksas",IF('2a+c+n'!$Q19="C",'2a+c+n'!C19,0))</f>
        <v>0</v>
      </c>
      <c r="D19" s="76" t="n">
        <f aca="false">IF($C$4="citu pasākumu izmaksas",IF('2a+c+n'!$Q19="C",'2a+c+n'!D19,0))</f>
        <v>0</v>
      </c>
      <c r="E19" s="77"/>
      <c r="F19" s="75"/>
      <c r="G19" s="76"/>
      <c r="H19" s="76" t="n">
        <f aca="false">IF($C$4="citu pasākumu izmaksas",IF('2a+c+n'!$Q19="C",'2a+c+n'!H19,0))</f>
        <v>0</v>
      </c>
      <c r="I19" s="76"/>
      <c r="J19" s="76"/>
      <c r="K19" s="77" t="n">
        <f aca="false">IF($C$4="citu pasākumu izmaksas",IF('2a+c+n'!$Q19="C",'2a+c+n'!K19,0))</f>
        <v>0</v>
      </c>
      <c r="L19" s="238" t="n">
        <f aca="false">IF($C$4="citu pasākumu izmaksas",IF('2a+c+n'!$Q19="C",'2a+c+n'!L19,0))</f>
        <v>0</v>
      </c>
      <c r="M19" s="76" t="n">
        <f aca="false">IF($C$4="citu pasākumu izmaksas",IF('2a+c+n'!$Q19="C",'2a+c+n'!M19,0))</f>
        <v>0</v>
      </c>
      <c r="N19" s="76" t="n">
        <f aca="false">IF($C$4="citu pasākumu izmaksas",IF('2a+c+n'!$Q19="C",'2a+c+n'!N19,0))</f>
        <v>0</v>
      </c>
      <c r="O19" s="76" t="n">
        <f aca="false">IF($C$4="citu pasākumu izmaksas",IF('2a+c+n'!$Q19="C",'2a+c+n'!O19,0))</f>
        <v>0</v>
      </c>
      <c r="P19" s="77" t="n">
        <f aca="false">IF($C$4="citu pasākumu izmaksas",IF('2a+c+n'!$Q19="C",'2a+c+n'!P19,0))</f>
        <v>0</v>
      </c>
    </row>
    <row r="20" customFormat="false" ht="11.25" hidden="false" customHeight="false" outlineLevel="0" collapsed="false">
      <c r="A20" s="13" t="n">
        <f aca="false">IF(P20=0,0,IF(COUNTBLANK(P20)=1,0,COUNTA($P$14:P20)))</f>
        <v>0</v>
      </c>
      <c r="B20" s="76" t="n">
        <f aca="false">IF($C$4="citu pasākumu izmaksas",IF('2a+c+n'!$Q20="C",'2a+c+n'!B20,0))</f>
        <v>0</v>
      </c>
      <c r="C20" s="76" t="n">
        <f aca="false">IF($C$4="citu pasākumu izmaksas",IF('2a+c+n'!$Q20="C",'2a+c+n'!C20,0))</f>
        <v>0</v>
      </c>
      <c r="D20" s="76" t="n">
        <f aca="false">IF($C$4="citu pasākumu izmaksas",IF('2a+c+n'!$Q20="C",'2a+c+n'!D20,0))</f>
        <v>0</v>
      </c>
      <c r="E20" s="77"/>
      <c r="F20" s="75"/>
      <c r="G20" s="76"/>
      <c r="H20" s="76" t="n">
        <f aca="false">IF($C$4="citu pasākumu izmaksas",IF('2a+c+n'!$Q20="C",'2a+c+n'!H20,0))</f>
        <v>0</v>
      </c>
      <c r="I20" s="76"/>
      <c r="J20" s="76"/>
      <c r="K20" s="77" t="n">
        <f aca="false">IF($C$4="citu pasākumu izmaksas",IF('2a+c+n'!$Q20="C",'2a+c+n'!K20,0))</f>
        <v>0</v>
      </c>
      <c r="L20" s="238" t="n">
        <f aca="false">IF($C$4="citu pasākumu izmaksas",IF('2a+c+n'!$Q20="C",'2a+c+n'!L20,0))</f>
        <v>0</v>
      </c>
      <c r="M20" s="76" t="n">
        <f aca="false">IF($C$4="citu pasākumu izmaksas",IF('2a+c+n'!$Q20="C",'2a+c+n'!M20,0))</f>
        <v>0</v>
      </c>
      <c r="N20" s="76" t="n">
        <f aca="false">IF($C$4="citu pasākumu izmaksas",IF('2a+c+n'!$Q20="C",'2a+c+n'!N20,0))</f>
        <v>0</v>
      </c>
      <c r="O20" s="76" t="n">
        <f aca="false">IF($C$4="citu pasākumu izmaksas",IF('2a+c+n'!$Q20="C",'2a+c+n'!O20,0))</f>
        <v>0</v>
      </c>
      <c r="P20" s="77" t="n">
        <f aca="false">IF($C$4="citu pasākumu izmaksas",IF('2a+c+n'!$Q20="C",'2a+c+n'!P20,0))</f>
        <v>0</v>
      </c>
    </row>
    <row r="21" customFormat="false" ht="11.25" hidden="false" customHeight="false" outlineLevel="0" collapsed="false">
      <c r="A21" s="13" t="n">
        <f aca="false">IF(P21=0,0,IF(COUNTBLANK(P21)=1,0,COUNTA($P$14:P21)))</f>
        <v>0</v>
      </c>
      <c r="B21" s="76" t="n">
        <f aca="false">IF($C$4="citu pasākumu izmaksas",IF('2a+c+n'!$Q21="C",'2a+c+n'!B21,0))</f>
        <v>0</v>
      </c>
      <c r="C21" s="76" t="n">
        <f aca="false">IF($C$4="citu pasākumu izmaksas",IF('2a+c+n'!$Q21="C",'2a+c+n'!C21,0))</f>
        <v>0</v>
      </c>
      <c r="D21" s="76" t="n">
        <f aca="false">IF($C$4="citu pasākumu izmaksas",IF('2a+c+n'!$Q21="C",'2a+c+n'!D21,0))</f>
        <v>0</v>
      </c>
      <c r="E21" s="77"/>
      <c r="F21" s="75"/>
      <c r="G21" s="76"/>
      <c r="H21" s="76" t="n">
        <f aca="false">IF($C$4="citu pasākumu izmaksas",IF('2a+c+n'!$Q21="C",'2a+c+n'!H21,0))</f>
        <v>0</v>
      </c>
      <c r="I21" s="76"/>
      <c r="J21" s="76"/>
      <c r="K21" s="77" t="n">
        <f aca="false">IF($C$4="citu pasākumu izmaksas",IF('2a+c+n'!$Q21="C",'2a+c+n'!K21,0))</f>
        <v>0</v>
      </c>
      <c r="L21" s="238" t="n">
        <f aca="false">IF($C$4="citu pasākumu izmaksas",IF('2a+c+n'!$Q21="C",'2a+c+n'!L21,0))</f>
        <v>0</v>
      </c>
      <c r="M21" s="76" t="n">
        <f aca="false">IF($C$4="citu pasākumu izmaksas",IF('2a+c+n'!$Q21="C",'2a+c+n'!M21,0))</f>
        <v>0</v>
      </c>
      <c r="N21" s="76" t="n">
        <f aca="false">IF($C$4="citu pasākumu izmaksas",IF('2a+c+n'!$Q21="C",'2a+c+n'!N21,0))</f>
        <v>0</v>
      </c>
      <c r="O21" s="76" t="n">
        <f aca="false">IF($C$4="citu pasākumu izmaksas",IF('2a+c+n'!$Q21="C",'2a+c+n'!O21,0))</f>
        <v>0</v>
      </c>
      <c r="P21" s="77" t="n">
        <f aca="false">IF($C$4="citu pasākumu izmaksas",IF('2a+c+n'!$Q21="C",'2a+c+n'!P21,0))</f>
        <v>0</v>
      </c>
    </row>
    <row r="22" customFormat="false" ht="11.25" hidden="false" customHeight="false" outlineLevel="0" collapsed="false">
      <c r="A22" s="13" t="n">
        <f aca="false">IF(P22=0,0,IF(COUNTBLANK(P22)=1,0,COUNTA($P$14:P22)))</f>
        <v>0</v>
      </c>
      <c r="B22" s="76" t="n">
        <f aca="false">IF($C$4="citu pasākumu izmaksas",IF('2a+c+n'!$Q22="C",'2a+c+n'!B22,0))</f>
        <v>0</v>
      </c>
      <c r="C22" s="76" t="n">
        <f aca="false">IF($C$4="citu pasākumu izmaksas",IF('2a+c+n'!$Q22="C",'2a+c+n'!C22,0))</f>
        <v>0</v>
      </c>
      <c r="D22" s="76" t="n">
        <f aca="false">IF($C$4="citu pasākumu izmaksas",IF('2a+c+n'!$Q22="C",'2a+c+n'!D22,0))</f>
        <v>0</v>
      </c>
      <c r="E22" s="77"/>
      <c r="F22" s="75"/>
      <c r="G22" s="76"/>
      <c r="H22" s="76" t="n">
        <f aca="false">IF($C$4="citu pasākumu izmaksas",IF('2a+c+n'!$Q22="C",'2a+c+n'!H22,0))</f>
        <v>0</v>
      </c>
      <c r="I22" s="76"/>
      <c r="J22" s="76"/>
      <c r="K22" s="77" t="n">
        <f aca="false">IF($C$4="citu pasākumu izmaksas",IF('2a+c+n'!$Q22="C",'2a+c+n'!K22,0))</f>
        <v>0</v>
      </c>
      <c r="L22" s="238" t="n">
        <f aca="false">IF($C$4="citu pasākumu izmaksas",IF('2a+c+n'!$Q22="C",'2a+c+n'!L22,0))</f>
        <v>0</v>
      </c>
      <c r="M22" s="76" t="n">
        <f aca="false">IF($C$4="citu pasākumu izmaksas",IF('2a+c+n'!$Q22="C",'2a+c+n'!M22,0))</f>
        <v>0</v>
      </c>
      <c r="N22" s="76" t="n">
        <f aca="false">IF($C$4="citu pasākumu izmaksas",IF('2a+c+n'!$Q22="C",'2a+c+n'!N22,0))</f>
        <v>0</v>
      </c>
      <c r="O22" s="76" t="n">
        <f aca="false">IF($C$4="citu pasākumu izmaksas",IF('2a+c+n'!$Q22="C",'2a+c+n'!O22,0))</f>
        <v>0</v>
      </c>
      <c r="P22" s="77" t="n">
        <f aca="false">IF($C$4="citu pasākumu izmaksas",IF('2a+c+n'!$Q22="C",'2a+c+n'!P22,0))</f>
        <v>0</v>
      </c>
    </row>
    <row r="23" customFormat="false" ht="11.25" hidden="false" customHeight="false" outlineLevel="0" collapsed="false">
      <c r="A23" s="13" t="n">
        <f aca="false">IF(P23=0,0,IF(COUNTBLANK(P23)=1,0,COUNTA($P$14:P23)))</f>
        <v>0</v>
      </c>
      <c r="B23" s="76" t="n">
        <f aca="false">IF($C$4="citu pasākumu izmaksas",IF('2a+c+n'!$Q23="C",'2a+c+n'!B23,0))</f>
        <v>0</v>
      </c>
      <c r="C23" s="76" t="n">
        <f aca="false">IF($C$4="citu pasākumu izmaksas",IF('2a+c+n'!$Q23="C",'2a+c+n'!C23,0))</f>
        <v>0</v>
      </c>
      <c r="D23" s="76" t="n">
        <f aca="false">IF($C$4="citu pasākumu izmaksas",IF('2a+c+n'!$Q23="C",'2a+c+n'!D23,0))</f>
        <v>0</v>
      </c>
      <c r="E23" s="77"/>
      <c r="F23" s="75"/>
      <c r="G23" s="76"/>
      <c r="H23" s="76" t="n">
        <f aca="false">IF($C$4="citu pasākumu izmaksas",IF('2a+c+n'!$Q23="C",'2a+c+n'!H23,0))</f>
        <v>0</v>
      </c>
      <c r="I23" s="76"/>
      <c r="J23" s="76"/>
      <c r="K23" s="77" t="n">
        <f aca="false">IF($C$4="citu pasākumu izmaksas",IF('2a+c+n'!$Q23="C",'2a+c+n'!K23,0))</f>
        <v>0</v>
      </c>
      <c r="L23" s="238" t="n">
        <f aca="false">IF($C$4="citu pasākumu izmaksas",IF('2a+c+n'!$Q23="C",'2a+c+n'!L23,0))</f>
        <v>0</v>
      </c>
      <c r="M23" s="76" t="n">
        <f aca="false">IF($C$4="citu pasākumu izmaksas",IF('2a+c+n'!$Q23="C",'2a+c+n'!M23,0))</f>
        <v>0</v>
      </c>
      <c r="N23" s="76" t="n">
        <f aca="false">IF($C$4="citu pasākumu izmaksas",IF('2a+c+n'!$Q23="C",'2a+c+n'!N23,0))</f>
        <v>0</v>
      </c>
      <c r="O23" s="76" t="n">
        <f aca="false">IF($C$4="citu pasākumu izmaksas",IF('2a+c+n'!$Q23="C",'2a+c+n'!O23,0))</f>
        <v>0</v>
      </c>
      <c r="P23" s="77" t="n">
        <f aca="false">IF($C$4="citu pasākumu izmaksas",IF('2a+c+n'!$Q23="C",'2a+c+n'!P23,0))</f>
        <v>0</v>
      </c>
    </row>
    <row r="24" customFormat="false" ht="11.25" hidden="false" customHeight="false" outlineLevel="0" collapsed="false">
      <c r="A24" s="13" t="n">
        <f aca="false">IF(P24=0,0,IF(COUNTBLANK(P24)=1,0,COUNTA($P$14:P24)))</f>
        <v>0</v>
      </c>
      <c r="B24" s="76" t="n">
        <f aca="false">IF($C$4="citu pasākumu izmaksas",IF('2a+c+n'!$Q24="C",'2a+c+n'!B24,0))</f>
        <v>0</v>
      </c>
      <c r="C24" s="76" t="n">
        <f aca="false">IF($C$4="citu pasākumu izmaksas",IF('2a+c+n'!$Q24="C",'2a+c+n'!C24,0))</f>
        <v>0</v>
      </c>
      <c r="D24" s="76" t="n">
        <f aca="false">IF($C$4="citu pasākumu izmaksas",IF('2a+c+n'!$Q24="C",'2a+c+n'!D24,0))</f>
        <v>0</v>
      </c>
      <c r="E24" s="77"/>
      <c r="F24" s="75"/>
      <c r="G24" s="76"/>
      <c r="H24" s="76" t="n">
        <f aca="false">IF($C$4="citu pasākumu izmaksas",IF('2a+c+n'!$Q24="C",'2a+c+n'!H24,0))</f>
        <v>0</v>
      </c>
      <c r="I24" s="76"/>
      <c r="J24" s="76"/>
      <c r="K24" s="77" t="n">
        <f aca="false">IF($C$4="citu pasākumu izmaksas",IF('2a+c+n'!$Q24="C",'2a+c+n'!K24,0))</f>
        <v>0</v>
      </c>
      <c r="L24" s="238" t="n">
        <f aca="false">IF($C$4="citu pasākumu izmaksas",IF('2a+c+n'!$Q24="C",'2a+c+n'!L24,0))</f>
        <v>0</v>
      </c>
      <c r="M24" s="76" t="n">
        <f aca="false">IF($C$4="citu pasākumu izmaksas",IF('2a+c+n'!$Q24="C",'2a+c+n'!M24,0))</f>
        <v>0</v>
      </c>
      <c r="N24" s="76" t="n">
        <f aca="false">IF($C$4="citu pasākumu izmaksas",IF('2a+c+n'!$Q24="C",'2a+c+n'!N24,0))</f>
        <v>0</v>
      </c>
      <c r="O24" s="76" t="n">
        <f aca="false">IF($C$4="citu pasākumu izmaksas",IF('2a+c+n'!$Q24="C",'2a+c+n'!O24,0))</f>
        <v>0</v>
      </c>
      <c r="P24" s="77" t="n">
        <f aca="false">IF($C$4="citu pasākumu izmaksas",IF('2a+c+n'!$Q24="C",'2a+c+n'!P24,0))</f>
        <v>0</v>
      </c>
    </row>
    <row r="25" customFormat="false" ht="11.25" hidden="false" customHeight="false" outlineLevel="0" collapsed="false">
      <c r="A25" s="13" t="n">
        <f aca="false">IF(P25=0,0,IF(COUNTBLANK(P25)=1,0,COUNTA($P$14:P25)))</f>
        <v>0</v>
      </c>
      <c r="B25" s="76" t="n">
        <f aca="false">IF($C$4="citu pasākumu izmaksas",IF('2a+c+n'!$Q25="C",'2a+c+n'!B25,0))</f>
        <v>0</v>
      </c>
      <c r="C25" s="76" t="n">
        <f aca="false">IF($C$4="citu pasākumu izmaksas",IF('2a+c+n'!$Q25="C",'2a+c+n'!C25,0))</f>
        <v>0</v>
      </c>
      <c r="D25" s="76" t="n">
        <f aca="false">IF($C$4="citu pasākumu izmaksas",IF('2a+c+n'!$Q25="C",'2a+c+n'!D25,0))</f>
        <v>0</v>
      </c>
      <c r="E25" s="77"/>
      <c r="F25" s="75"/>
      <c r="G25" s="76"/>
      <c r="H25" s="76" t="n">
        <f aca="false">IF($C$4="citu pasākumu izmaksas",IF('2a+c+n'!$Q25="C",'2a+c+n'!H25,0))</f>
        <v>0</v>
      </c>
      <c r="I25" s="76"/>
      <c r="J25" s="76"/>
      <c r="K25" s="77" t="n">
        <f aca="false">IF($C$4="citu pasākumu izmaksas",IF('2a+c+n'!$Q25="C",'2a+c+n'!K25,0))</f>
        <v>0</v>
      </c>
      <c r="L25" s="238" t="n">
        <f aca="false">IF($C$4="citu pasākumu izmaksas",IF('2a+c+n'!$Q25="C",'2a+c+n'!L25,0))</f>
        <v>0</v>
      </c>
      <c r="M25" s="76" t="n">
        <f aca="false">IF($C$4="citu pasākumu izmaksas",IF('2a+c+n'!$Q25="C",'2a+c+n'!M25,0))</f>
        <v>0</v>
      </c>
      <c r="N25" s="76" t="n">
        <f aca="false">IF($C$4="citu pasākumu izmaksas",IF('2a+c+n'!$Q25="C",'2a+c+n'!N25,0))</f>
        <v>0</v>
      </c>
      <c r="O25" s="76" t="n">
        <f aca="false">IF($C$4="citu pasākumu izmaksas",IF('2a+c+n'!$Q25="C",'2a+c+n'!O25,0))</f>
        <v>0</v>
      </c>
      <c r="P25" s="77" t="n">
        <f aca="false">IF($C$4="citu pasākumu izmaksas",IF('2a+c+n'!$Q25="C",'2a+c+n'!P25,0))</f>
        <v>0</v>
      </c>
    </row>
    <row r="26" customFormat="false" ht="11.25" hidden="false" customHeight="false" outlineLevel="0" collapsed="false">
      <c r="A26" s="13" t="n">
        <f aca="false">IF(P26=0,0,IF(COUNTBLANK(P26)=1,0,COUNTA($P$14:P26)))</f>
        <v>0</v>
      </c>
      <c r="B26" s="76" t="n">
        <f aca="false">IF($C$4="citu pasākumu izmaksas",IF('2a+c+n'!$Q26="C",'2a+c+n'!B26,0))</f>
        <v>0</v>
      </c>
      <c r="C26" s="76" t="n">
        <f aca="false">IF($C$4="citu pasākumu izmaksas",IF('2a+c+n'!$Q26="C",'2a+c+n'!C26,0))</f>
        <v>0</v>
      </c>
      <c r="D26" s="76" t="n">
        <f aca="false">IF($C$4="citu pasākumu izmaksas",IF('2a+c+n'!$Q26="C",'2a+c+n'!D26,0))</f>
        <v>0</v>
      </c>
      <c r="E26" s="77"/>
      <c r="F26" s="75"/>
      <c r="G26" s="76"/>
      <c r="H26" s="76" t="n">
        <f aca="false">IF($C$4="citu pasākumu izmaksas",IF('2a+c+n'!$Q26="C",'2a+c+n'!H26,0))</f>
        <v>0</v>
      </c>
      <c r="I26" s="76"/>
      <c r="J26" s="76"/>
      <c r="K26" s="77" t="n">
        <f aca="false">IF($C$4="citu pasākumu izmaksas",IF('2a+c+n'!$Q26="C",'2a+c+n'!K26,0))</f>
        <v>0</v>
      </c>
      <c r="L26" s="238" t="n">
        <f aca="false">IF($C$4="citu pasākumu izmaksas",IF('2a+c+n'!$Q26="C",'2a+c+n'!L26,0))</f>
        <v>0</v>
      </c>
      <c r="M26" s="76" t="n">
        <f aca="false">IF($C$4="citu pasākumu izmaksas",IF('2a+c+n'!$Q26="C",'2a+c+n'!M26,0))</f>
        <v>0</v>
      </c>
      <c r="N26" s="76" t="n">
        <f aca="false">IF($C$4="citu pasākumu izmaksas",IF('2a+c+n'!$Q26="C",'2a+c+n'!N26,0))</f>
        <v>0</v>
      </c>
      <c r="O26" s="76" t="n">
        <f aca="false">IF($C$4="citu pasākumu izmaksas",IF('2a+c+n'!$Q26="C",'2a+c+n'!O26,0))</f>
        <v>0</v>
      </c>
      <c r="P26" s="77" t="n">
        <f aca="false">IF($C$4="citu pasākumu izmaksas",IF('2a+c+n'!$Q26="C",'2a+c+n'!P26,0))</f>
        <v>0</v>
      </c>
    </row>
    <row r="27" customFormat="false" ht="11.25" hidden="false" customHeight="false" outlineLevel="0" collapsed="false">
      <c r="A27" s="13" t="n">
        <f aca="false">IF(P27=0,0,IF(COUNTBLANK(P27)=1,0,COUNTA($P$14:P27)))</f>
        <v>0</v>
      </c>
      <c r="B27" s="76" t="n">
        <f aca="false">IF($C$4="citu pasākumu izmaksas",IF('2a+c+n'!$Q27="C",'2a+c+n'!B27,0))</f>
        <v>0</v>
      </c>
      <c r="C27" s="76" t="n">
        <f aca="false">IF($C$4="citu pasākumu izmaksas",IF('2a+c+n'!$Q27="C",'2a+c+n'!C27,0))</f>
        <v>0</v>
      </c>
      <c r="D27" s="76" t="n">
        <f aca="false">IF($C$4="citu pasākumu izmaksas",IF('2a+c+n'!$Q27="C",'2a+c+n'!D27,0))</f>
        <v>0</v>
      </c>
      <c r="E27" s="77"/>
      <c r="F27" s="75"/>
      <c r="G27" s="76"/>
      <c r="H27" s="76" t="n">
        <f aca="false">IF($C$4="citu pasākumu izmaksas",IF('2a+c+n'!$Q27="C",'2a+c+n'!H27,0))</f>
        <v>0</v>
      </c>
      <c r="I27" s="76"/>
      <c r="J27" s="76"/>
      <c r="K27" s="77" t="n">
        <f aca="false">IF($C$4="citu pasākumu izmaksas",IF('2a+c+n'!$Q27="C",'2a+c+n'!K27,0))</f>
        <v>0</v>
      </c>
      <c r="L27" s="238" t="n">
        <f aca="false">IF($C$4="citu pasākumu izmaksas",IF('2a+c+n'!$Q27="C",'2a+c+n'!L27,0))</f>
        <v>0</v>
      </c>
      <c r="M27" s="76" t="n">
        <f aca="false">IF($C$4="citu pasākumu izmaksas",IF('2a+c+n'!$Q27="C",'2a+c+n'!M27,0))</f>
        <v>0</v>
      </c>
      <c r="N27" s="76" t="n">
        <f aca="false">IF($C$4="citu pasākumu izmaksas",IF('2a+c+n'!$Q27="C",'2a+c+n'!N27,0))</f>
        <v>0</v>
      </c>
      <c r="O27" s="76" t="n">
        <f aca="false">IF($C$4="citu pasākumu izmaksas",IF('2a+c+n'!$Q27="C",'2a+c+n'!O27,0))</f>
        <v>0</v>
      </c>
      <c r="P27" s="77" t="n">
        <f aca="false">IF($C$4="citu pasākumu izmaksas",IF('2a+c+n'!$Q27="C",'2a+c+n'!P27,0))</f>
        <v>0</v>
      </c>
    </row>
    <row r="28" customFormat="false" ht="11.25" hidden="false" customHeight="false" outlineLevel="0" collapsed="false">
      <c r="A28" s="13" t="n">
        <f aca="false">IF(P28=0,0,IF(COUNTBLANK(P28)=1,0,COUNTA($P$14:P28)))</f>
        <v>0</v>
      </c>
      <c r="B28" s="76" t="n">
        <f aca="false">IF($C$4="citu pasākumu izmaksas",IF('2a+c+n'!$Q28="C",'2a+c+n'!B28,0))</f>
        <v>0</v>
      </c>
      <c r="C28" s="76" t="n">
        <f aca="false">IF($C$4="citu pasākumu izmaksas",IF('2a+c+n'!$Q28="C",'2a+c+n'!C28,0))</f>
        <v>0</v>
      </c>
      <c r="D28" s="76" t="n">
        <f aca="false">IF($C$4="citu pasākumu izmaksas",IF('2a+c+n'!$Q28="C",'2a+c+n'!D28,0))</f>
        <v>0</v>
      </c>
      <c r="E28" s="77"/>
      <c r="F28" s="75"/>
      <c r="G28" s="76"/>
      <c r="H28" s="76" t="n">
        <f aca="false">IF($C$4="citu pasākumu izmaksas",IF('2a+c+n'!$Q28="C",'2a+c+n'!H28,0))</f>
        <v>0</v>
      </c>
      <c r="I28" s="76"/>
      <c r="J28" s="76"/>
      <c r="K28" s="77" t="n">
        <f aca="false">IF($C$4="citu pasākumu izmaksas",IF('2a+c+n'!$Q28="C",'2a+c+n'!K28,0))</f>
        <v>0</v>
      </c>
      <c r="L28" s="238" t="n">
        <f aca="false">IF($C$4="citu pasākumu izmaksas",IF('2a+c+n'!$Q28="C",'2a+c+n'!L28,0))</f>
        <v>0</v>
      </c>
      <c r="M28" s="76" t="n">
        <f aca="false">IF($C$4="citu pasākumu izmaksas",IF('2a+c+n'!$Q28="C",'2a+c+n'!M28,0))</f>
        <v>0</v>
      </c>
      <c r="N28" s="76" t="n">
        <f aca="false">IF($C$4="citu pasākumu izmaksas",IF('2a+c+n'!$Q28="C",'2a+c+n'!N28,0))</f>
        <v>0</v>
      </c>
      <c r="O28" s="76" t="n">
        <f aca="false">IF($C$4="citu pasākumu izmaksas",IF('2a+c+n'!$Q28="C",'2a+c+n'!O28,0))</f>
        <v>0</v>
      </c>
      <c r="P28" s="77" t="n">
        <f aca="false">IF($C$4="citu pasākumu izmaksas",IF('2a+c+n'!$Q28="C",'2a+c+n'!P28,0))</f>
        <v>0</v>
      </c>
    </row>
    <row r="29" customFormat="false" ht="11.25" hidden="false" customHeight="false" outlineLevel="0" collapsed="false">
      <c r="A29" s="13" t="n">
        <f aca="false">IF(P29=0,0,IF(COUNTBLANK(P29)=1,0,COUNTA($P$14:P29)))</f>
        <v>0</v>
      </c>
      <c r="B29" s="76" t="n">
        <f aca="false">IF($C$4="citu pasākumu izmaksas",IF('2a+c+n'!$Q29="C",'2a+c+n'!B29,0))</f>
        <v>0</v>
      </c>
      <c r="C29" s="76" t="n">
        <f aca="false">IF($C$4="citu pasākumu izmaksas",IF('2a+c+n'!$Q29="C",'2a+c+n'!C29,0))</f>
        <v>0</v>
      </c>
      <c r="D29" s="76" t="n">
        <f aca="false">IF($C$4="citu pasākumu izmaksas",IF('2a+c+n'!$Q29="C",'2a+c+n'!D29,0))</f>
        <v>0</v>
      </c>
      <c r="E29" s="77"/>
      <c r="F29" s="75"/>
      <c r="G29" s="76"/>
      <c r="H29" s="76" t="n">
        <f aca="false">IF($C$4="citu pasākumu izmaksas",IF('2a+c+n'!$Q29="C",'2a+c+n'!H29,0))</f>
        <v>0</v>
      </c>
      <c r="I29" s="76"/>
      <c r="J29" s="76"/>
      <c r="K29" s="77" t="n">
        <f aca="false">IF($C$4="citu pasākumu izmaksas",IF('2a+c+n'!$Q29="C",'2a+c+n'!K29,0))</f>
        <v>0</v>
      </c>
      <c r="L29" s="238" t="n">
        <f aca="false">IF($C$4="citu pasākumu izmaksas",IF('2a+c+n'!$Q29="C",'2a+c+n'!L29,0))</f>
        <v>0</v>
      </c>
      <c r="M29" s="76" t="n">
        <f aca="false">IF($C$4="citu pasākumu izmaksas",IF('2a+c+n'!$Q29="C",'2a+c+n'!M29,0))</f>
        <v>0</v>
      </c>
      <c r="N29" s="76" t="n">
        <f aca="false">IF($C$4="citu pasākumu izmaksas",IF('2a+c+n'!$Q29="C",'2a+c+n'!N29,0))</f>
        <v>0</v>
      </c>
      <c r="O29" s="76" t="n">
        <f aca="false">IF($C$4="citu pasākumu izmaksas",IF('2a+c+n'!$Q29="C",'2a+c+n'!O29,0))</f>
        <v>0</v>
      </c>
      <c r="P29" s="77" t="n">
        <f aca="false">IF($C$4="citu pasākumu izmaksas",IF('2a+c+n'!$Q29="C",'2a+c+n'!P29,0))</f>
        <v>0</v>
      </c>
    </row>
    <row r="30" customFormat="false" ht="11.25" hidden="false" customHeight="false" outlineLevel="0" collapsed="false">
      <c r="A30" s="13" t="n">
        <f aca="false">IF(P30=0,0,IF(COUNTBLANK(P30)=1,0,COUNTA($P$14:P30)))</f>
        <v>0</v>
      </c>
      <c r="B30" s="76" t="n">
        <f aca="false">IF($C$4="citu pasākumu izmaksas",IF('2a+c+n'!$Q30="C",'2a+c+n'!B30,0))</f>
        <v>0</v>
      </c>
      <c r="C30" s="76" t="n">
        <f aca="false">IF($C$4="citu pasākumu izmaksas",IF('2a+c+n'!$Q30="C",'2a+c+n'!C30,0))</f>
        <v>0</v>
      </c>
      <c r="D30" s="76" t="n">
        <f aca="false">IF($C$4="citu pasākumu izmaksas",IF('2a+c+n'!$Q30="C",'2a+c+n'!D30,0))</f>
        <v>0</v>
      </c>
      <c r="E30" s="77"/>
      <c r="F30" s="75"/>
      <c r="G30" s="76"/>
      <c r="H30" s="76" t="n">
        <f aca="false">IF($C$4="citu pasākumu izmaksas",IF('2a+c+n'!$Q30="C",'2a+c+n'!H30,0))</f>
        <v>0</v>
      </c>
      <c r="I30" s="76"/>
      <c r="J30" s="76"/>
      <c r="K30" s="77" t="n">
        <f aca="false">IF($C$4="citu pasākumu izmaksas",IF('2a+c+n'!$Q30="C",'2a+c+n'!K30,0))</f>
        <v>0</v>
      </c>
      <c r="L30" s="238" t="n">
        <f aca="false">IF($C$4="citu pasākumu izmaksas",IF('2a+c+n'!$Q30="C",'2a+c+n'!L30,0))</f>
        <v>0</v>
      </c>
      <c r="M30" s="76" t="n">
        <f aca="false">IF($C$4="citu pasākumu izmaksas",IF('2a+c+n'!$Q30="C",'2a+c+n'!M30,0))</f>
        <v>0</v>
      </c>
      <c r="N30" s="76" t="n">
        <f aca="false">IF($C$4="citu pasākumu izmaksas",IF('2a+c+n'!$Q30="C",'2a+c+n'!N30,0))</f>
        <v>0</v>
      </c>
      <c r="O30" s="76" t="n">
        <f aca="false">IF($C$4="citu pasākumu izmaksas",IF('2a+c+n'!$Q30="C",'2a+c+n'!O30,0))</f>
        <v>0</v>
      </c>
      <c r="P30" s="77" t="n">
        <f aca="false">IF($C$4="citu pasākumu izmaksas",IF('2a+c+n'!$Q30="C",'2a+c+n'!P30,0))</f>
        <v>0</v>
      </c>
    </row>
    <row r="31" customFormat="false" ht="11.25" hidden="false" customHeight="false" outlineLevel="0" collapsed="false">
      <c r="A31" s="13" t="n">
        <f aca="false">IF(P31=0,0,IF(COUNTBLANK(P31)=1,0,COUNTA($P$14:P31)))</f>
        <v>0</v>
      </c>
      <c r="B31" s="76" t="n">
        <f aca="false">IF($C$4="citu pasākumu izmaksas",IF('2a+c+n'!$Q31="C",'2a+c+n'!B31,0))</f>
        <v>0</v>
      </c>
      <c r="C31" s="76" t="n">
        <f aca="false">IF($C$4="citu pasākumu izmaksas",IF('2a+c+n'!$Q31="C",'2a+c+n'!C31,0))</f>
        <v>0</v>
      </c>
      <c r="D31" s="76" t="n">
        <f aca="false">IF($C$4="citu pasākumu izmaksas",IF('2a+c+n'!$Q31="C",'2a+c+n'!D31,0))</f>
        <v>0</v>
      </c>
      <c r="E31" s="77"/>
      <c r="F31" s="75"/>
      <c r="G31" s="76"/>
      <c r="H31" s="76" t="n">
        <f aca="false">IF($C$4="citu pasākumu izmaksas",IF('2a+c+n'!$Q31="C",'2a+c+n'!H31,0))</f>
        <v>0</v>
      </c>
      <c r="I31" s="76"/>
      <c r="J31" s="76"/>
      <c r="K31" s="77" t="n">
        <f aca="false">IF($C$4="citu pasākumu izmaksas",IF('2a+c+n'!$Q31="C",'2a+c+n'!K31,0))</f>
        <v>0</v>
      </c>
      <c r="L31" s="238" t="n">
        <f aca="false">IF($C$4="citu pasākumu izmaksas",IF('2a+c+n'!$Q31="C",'2a+c+n'!L31,0))</f>
        <v>0</v>
      </c>
      <c r="M31" s="76" t="n">
        <f aca="false">IF($C$4="citu pasākumu izmaksas",IF('2a+c+n'!$Q31="C",'2a+c+n'!M31,0))</f>
        <v>0</v>
      </c>
      <c r="N31" s="76" t="n">
        <f aca="false">IF($C$4="citu pasākumu izmaksas",IF('2a+c+n'!$Q31="C",'2a+c+n'!N31,0))</f>
        <v>0</v>
      </c>
      <c r="O31" s="76" t="n">
        <f aca="false">IF($C$4="citu pasākumu izmaksas",IF('2a+c+n'!$Q31="C",'2a+c+n'!O31,0))</f>
        <v>0</v>
      </c>
      <c r="P31" s="77" t="n">
        <f aca="false">IF($C$4="citu pasākumu izmaksas",IF('2a+c+n'!$Q31="C",'2a+c+n'!P31,0))</f>
        <v>0</v>
      </c>
    </row>
    <row r="32" customFormat="false" ht="11.25" hidden="false" customHeight="false" outlineLevel="0" collapsed="false">
      <c r="A32" s="13" t="n">
        <f aca="false">IF(P32=0,0,IF(COUNTBLANK(P32)=1,0,COUNTA($P$14:P32)))</f>
        <v>0</v>
      </c>
      <c r="B32" s="76" t="n">
        <f aca="false">IF($C$4="citu pasākumu izmaksas",IF('2a+c+n'!$Q32="C",'2a+c+n'!B32,0))</f>
        <v>0</v>
      </c>
      <c r="C32" s="76" t="n">
        <f aca="false">IF($C$4="citu pasākumu izmaksas",IF('2a+c+n'!$Q32="C",'2a+c+n'!C32,0))</f>
        <v>0</v>
      </c>
      <c r="D32" s="76" t="n">
        <f aca="false">IF($C$4="citu pasākumu izmaksas",IF('2a+c+n'!$Q32="C",'2a+c+n'!D32,0))</f>
        <v>0</v>
      </c>
      <c r="E32" s="77"/>
      <c r="F32" s="75"/>
      <c r="G32" s="76"/>
      <c r="H32" s="76" t="n">
        <f aca="false">IF($C$4="citu pasākumu izmaksas",IF('2a+c+n'!$Q32="C",'2a+c+n'!H32,0))</f>
        <v>0</v>
      </c>
      <c r="I32" s="76"/>
      <c r="J32" s="76"/>
      <c r="K32" s="77" t="n">
        <f aca="false">IF($C$4="citu pasākumu izmaksas",IF('2a+c+n'!$Q32="C",'2a+c+n'!K32,0))</f>
        <v>0</v>
      </c>
      <c r="L32" s="238" t="n">
        <f aca="false">IF($C$4="citu pasākumu izmaksas",IF('2a+c+n'!$Q32="C",'2a+c+n'!L32,0))</f>
        <v>0</v>
      </c>
      <c r="M32" s="76" t="n">
        <f aca="false">IF($C$4="citu pasākumu izmaksas",IF('2a+c+n'!$Q32="C",'2a+c+n'!M32,0))</f>
        <v>0</v>
      </c>
      <c r="N32" s="76" t="n">
        <f aca="false">IF($C$4="citu pasākumu izmaksas",IF('2a+c+n'!$Q32="C",'2a+c+n'!N32,0))</f>
        <v>0</v>
      </c>
      <c r="O32" s="76" t="n">
        <f aca="false">IF($C$4="citu pasākumu izmaksas",IF('2a+c+n'!$Q32="C",'2a+c+n'!O32,0))</f>
        <v>0</v>
      </c>
      <c r="P32" s="77" t="n">
        <f aca="false">IF($C$4="citu pasākumu izmaksas",IF('2a+c+n'!$Q32="C",'2a+c+n'!P32,0))</f>
        <v>0</v>
      </c>
    </row>
    <row r="33" customFormat="false" ht="11.25" hidden="false" customHeight="false" outlineLevel="0" collapsed="false">
      <c r="A33" s="13" t="n">
        <f aca="false">IF(P33=0,0,IF(COUNTBLANK(P33)=1,0,COUNTA($P$14:P33)))</f>
        <v>0</v>
      </c>
      <c r="B33" s="76" t="n">
        <f aca="false">IF($C$4="citu pasākumu izmaksas",IF('2a+c+n'!$Q33="C",'2a+c+n'!B33,0))</f>
        <v>0</v>
      </c>
      <c r="C33" s="76" t="n">
        <f aca="false">IF($C$4="citu pasākumu izmaksas",IF('2a+c+n'!$Q33="C",'2a+c+n'!C33,0))</f>
        <v>0</v>
      </c>
      <c r="D33" s="76" t="n">
        <f aca="false">IF($C$4="citu pasākumu izmaksas",IF('2a+c+n'!$Q33="C",'2a+c+n'!D33,0))</f>
        <v>0</v>
      </c>
      <c r="E33" s="77"/>
      <c r="F33" s="75"/>
      <c r="G33" s="76"/>
      <c r="H33" s="76" t="n">
        <f aca="false">IF($C$4="citu pasākumu izmaksas",IF('2a+c+n'!$Q33="C",'2a+c+n'!H33,0))</f>
        <v>0</v>
      </c>
      <c r="I33" s="76"/>
      <c r="J33" s="76"/>
      <c r="K33" s="77" t="n">
        <f aca="false">IF($C$4="citu pasākumu izmaksas",IF('2a+c+n'!$Q33="C",'2a+c+n'!K33,0))</f>
        <v>0</v>
      </c>
      <c r="L33" s="238" t="n">
        <f aca="false">IF($C$4="citu pasākumu izmaksas",IF('2a+c+n'!$Q33="C",'2a+c+n'!L33,0))</f>
        <v>0</v>
      </c>
      <c r="M33" s="76" t="n">
        <f aca="false">IF($C$4="citu pasākumu izmaksas",IF('2a+c+n'!$Q33="C",'2a+c+n'!M33,0))</f>
        <v>0</v>
      </c>
      <c r="N33" s="76" t="n">
        <f aca="false">IF($C$4="citu pasākumu izmaksas",IF('2a+c+n'!$Q33="C",'2a+c+n'!N33,0))</f>
        <v>0</v>
      </c>
      <c r="O33" s="76" t="n">
        <f aca="false">IF($C$4="citu pasākumu izmaksas",IF('2a+c+n'!$Q33="C",'2a+c+n'!O33,0))</f>
        <v>0</v>
      </c>
      <c r="P33" s="77" t="n">
        <f aca="false">IF($C$4="citu pasākumu izmaksas",IF('2a+c+n'!$Q33="C",'2a+c+n'!P33,0))</f>
        <v>0</v>
      </c>
    </row>
    <row r="34" customFormat="false" ht="11.25" hidden="false" customHeight="false" outlineLevel="0" collapsed="false">
      <c r="A34" s="13" t="n">
        <f aca="false">IF(P34=0,0,IF(COUNTBLANK(P34)=1,0,COUNTA($P$14:P34)))</f>
        <v>0</v>
      </c>
      <c r="B34" s="76" t="n">
        <f aca="false">IF($C$4="citu pasākumu izmaksas",IF('2a+c+n'!$Q34="C",'2a+c+n'!B34,0))</f>
        <v>0</v>
      </c>
      <c r="C34" s="76" t="n">
        <f aca="false">IF($C$4="citu pasākumu izmaksas",IF('2a+c+n'!$Q34="C",'2a+c+n'!C34,0))</f>
        <v>0</v>
      </c>
      <c r="D34" s="76" t="n">
        <f aca="false">IF($C$4="citu pasākumu izmaksas",IF('2a+c+n'!$Q34="C",'2a+c+n'!D34,0))</f>
        <v>0</v>
      </c>
      <c r="E34" s="77"/>
      <c r="F34" s="75"/>
      <c r="G34" s="76"/>
      <c r="H34" s="76" t="n">
        <f aca="false">IF($C$4="citu pasākumu izmaksas",IF('2a+c+n'!$Q34="C",'2a+c+n'!H34,0))</f>
        <v>0</v>
      </c>
      <c r="I34" s="76"/>
      <c r="J34" s="76"/>
      <c r="K34" s="77" t="n">
        <f aca="false">IF($C$4="citu pasākumu izmaksas",IF('2a+c+n'!$Q34="C",'2a+c+n'!K34,0))</f>
        <v>0</v>
      </c>
      <c r="L34" s="238" t="n">
        <f aca="false">IF($C$4="citu pasākumu izmaksas",IF('2a+c+n'!$Q34="C",'2a+c+n'!L34,0))</f>
        <v>0</v>
      </c>
      <c r="M34" s="76" t="n">
        <f aca="false">IF($C$4="citu pasākumu izmaksas",IF('2a+c+n'!$Q34="C",'2a+c+n'!M34,0))</f>
        <v>0</v>
      </c>
      <c r="N34" s="76" t="n">
        <f aca="false">IF($C$4="citu pasākumu izmaksas",IF('2a+c+n'!$Q34="C",'2a+c+n'!N34,0))</f>
        <v>0</v>
      </c>
      <c r="O34" s="76" t="n">
        <f aca="false">IF($C$4="citu pasākumu izmaksas",IF('2a+c+n'!$Q34="C",'2a+c+n'!O34,0))</f>
        <v>0</v>
      </c>
      <c r="P34" s="77" t="n">
        <f aca="false">IF($C$4="citu pasākumu izmaksas",IF('2a+c+n'!$Q34="C",'2a+c+n'!P34,0))</f>
        <v>0</v>
      </c>
    </row>
    <row r="35" customFormat="false" ht="11.25" hidden="false" customHeight="false" outlineLevel="0" collapsed="false">
      <c r="A35" s="13" t="n">
        <f aca="false">IF(P35=0,0,IF(COUNTBLANK(P35)=1,0,COUNTA($P$14:P35)))</f>
        <v>0</v>
      </c>
      <c r="B35" s="76" t="n">
        <f aca="false">IF($C$4="citu pasākumu izmaksas",IF('2a+c+n'!$Q35="C",'2a+c+n'!B35,0))</f>
        <v>0</v>
      </c>
      <c r="C35" s="76" t="n">
        <f aca="false">IF($C$4="citu pasākumu izmaksas",IF('2a+c+n'!$Q35="C",'2a+c+n'!C35,0))</f>
        <v>0</v>
      </c>
      <c r="D35" s="76" t="n">
        <f aca="false">IF($C$4="citu pasākumu izmaksas",IF('2a+c+n'!$Q35="C",'2a+c+n'!D35,0))</f>
        <v>0</v>
      </c>
      <c r="E35" s="77"/>
      <c r="F35" s="75"/>
      <c r="G35" s="76"/>
      <c r="H35" s="76" t="n">
        <f aca="false">IF($C$4="citu pasākumu izmaksas",IF('2a+c+n'!$Q35="C",'2a+c+n'!H35,0))</f>
        <v>0</v>
      </c>
      <c r="I35" s="76"/>
      <c r="J35" s="76"/>
      <c r="K35" s="77" t="n">
        <f aca="false">IF($C$4="citu pasākumu izmaksas",IF('2a+c+n'!$Q35="C",'2a+c+n'!K35,0))</f>
        <v>0</v>
      </c>
      <c r="L35" s="238" t="n">
        <f aca="false">IF($C$4="citu pasākumu izmaksas",IF('2a+c+n'!$Q35="C",'2a+c+n'!L35,0))</f>
        <v>0</v>
      </c>
      <c r="M35" s="76" t="n">
        <f aca="false">IF($C$4="citu pasākumu izmaksas",IF('2a+c+n'!$Q35="C",'2a+c+n'!M35,0))</f>
        <v>0</v>
      </c>
      <c r="N35" s="76" t="n">
        <f aca="false">IF($C$4="citu pasākumu izmaksas",IF('2a+c+n'!$Q35="C",'2a+c+n'!N35,0))</f>
        <v>0</v>
      </c>
      <c r="O35" s="76" t="n">
        <f aca="false">IF($C$4="citu pasākumu izmaksas",IF('2a+c+n'!$Q35="C",'2a+c+n'!O35,0))</f>
        <v>0</v>
      </c>
      <c r="P35" s="77" t="n">
        <f aca="false">IF($C$4="citu pasākumu izmaksas",IF('2a+c+n'!$Q35="C",'2a+c+n'!P35,0))</f>
        <v>0</v>
      </c>
    </row>
    <row r="36" customFormat="false" ht="11.25" hidden="false" customHeight="false" outlineLevel="0" collapsed="false">
      <c r="A36" s="13" t="n">
        <f aca="false">IF(P36=0,0,IF(COUNTBLANK(P36)=1,0,COUNTA($P$14:P36)))</f>
        <v>0</v>
      </c>
      <c r="B36" s="76" t="n">
        <f aca="false">IF($C$4="citu pasākumu izmaksas",IF('2a+c+n'!$Q36="C",'2a+c+n'!B36,0))</f>
        <v>0</v>
      </c>
      <c r="C36" s="76" t="n">
        <f aca="false">IF($C$4="citu pasākumu izmaksas",IF('2a+c+n'!$Q36="C",'2a+c+n'!C36,0))</f>
        <v>0</v>
      </c>
      <c r="D36" s="76" t="n">
        <f aca="false">IF($C$4="citu pasākumu izmaksas",IF('2a+c+n'!$Q36="C",'2a+c+n'!D36,0))</f>
        <v>0</v>
      </c>
      <c r="E36" s="77"/>
      <c r="F36" s="75"/>
      <c r="G36" s="76"/>
      <c r="H36" s="76" t="n">
        <f aca="false">IF($C$4="citu pasākumu izmaksas",IF('2a+c+n'!$Q36="C",'2a+c+n'!H36,0))</f>
        <v>0</v>
      </c>
      <c r="I36" s="76"/>
      <c r="J36" s="76"/>
      <c r="K36" s="77" t="n">
        <f aca="false">IF($C$4="citu pasākumu izmaksas",IF('2a+c+n'!$Q36="C",'2a+c+n'!K36,0))</f>
        <v>0</v>
      </c>
      <c r="L36" s="238" t="n">
        <f aca="false">IF($C$4="citu pasākumu izmaksas",IF('2a+c+n'!$Q36="C",'2a+c+n'!L36,0))</f>
        <v>0</v>
      </c>
      <c r="M36" s="76" t="n">
        <f aca="false">IF($C$4="citu pasākumu izmaksas",IF('2a+c+n'!$Q36="C",'2a+c+n'!M36,0))</f>
        <v>0</v>
      </c>
      <c r="N36" s="76" t="n">
        <f aca="false">IF($C$4="citu pasākumu izmaksas",IF('2a+c+n'!$Q36="C",'2a+c+n'!N36,0))</f>
        <v>0</v>
      </c>
      <c r="O36" s="76" t="n">
        <f aca="false">IF($C$4="citu pasākumu izmaksas",IF('2a+c+n'!$Q36="C",'2a+c+n'!O36,0))</f>
        <v>0</v>
      </c>
      <c r="P36" s="77" t="n">
        <f aca="false">IF($C$4="citu pasākumu izmaksas",IF('2a+c+n'!$Q36="C",'2a+c+n'!P36,0))</f>
        <v>0</v>
      </c>
    </row>
    <row r="37" customFormat="false" ht="11.25" hidden="false" customHeight="false" outlineLevel="0" collapsed="false">
      <c r="A37" s="13" t="n">
        <f aca="false">IF(P37=0,0,IF(COUNTBLANK(P37)=1,0,COUNTA($P$14:P37)))</f>
        <v>0</v>
      </c>
      <c r="B37" s="76" t="n">
        <f aca="false">IF($C$4="citu pasākumu izmaksas",IF('2a+c+n'!$Q37="C",'2a+c+n'!B37,0))</f>
        <v>0</v>
      </c>
      <c r="C37" s="76" t="n">
        <f aca="false">IF($C$4="citu pasākumu izmaksas",IF('2a+c+n'!$Q37="C",'2a+c+n'!C37,0))</f>
        <v>0</v>
      </c>
      <c r="D37" s="76" t="n">
        <f aca="false">IF($C$4="citu pasākumu izmaksas",IF('2a+c+n'!$Q37="C",'2a+c+n'!D37,0))</f>
        <v>0</v>
      </c>
      <c r="E37" s="77"/>
      <c r="F37" s="75"/>
      <c r="G37" s="76"/>
      <c r="H37" s="76" t="n">
        <f aca="false">IF($C$4="citu pasākumu izmaksas",IF('2a+c+n'!$Q37="C",'2a+c+n'!H37,0))</f>
        <v>0</v>
      </c>
      <c r="I37" s="76"/>
      <c r="J37" s="76"/>
      <c r="K37" s="77" t="n">
        <f aca="false">IF($C$4="citu pasākumu izmaksas",IF('2a+c+n'!$Q37="C",'2a+c+n'!K37,0))</f>
        <v>0</v>
      </c>
      <c r="L37" s="238" t="n">
        <f aca="false">IF($C$4="citu pasākumu izmaksas",IF('2a+c+n'!$Q37="C",'2a+c+n'!L37,0))</f>
        <v>0</v>
      </c>
      <c r="M37" s="76" t="n">
        <f aca="false">IF($C$4="citu pasākumu izmaksas",IF('2a+c+n'!$Q37="C",'2a+c+n'!M37,0))</f>
        <v>0</v>
      </c>
      <c r="N37" s="76" t="n">
        <f aca="false">IF($C$4="citu pasākumu izmaksas",IF('2a+c+n'!$Q37="C",'2a+c+n'!N37,0))</f>
        <v>0</v>
      </c>
      <c r="O37" s="76" t="n">
        <f aca="false">IF($C$4="citu pasākumu izmaksas",IF('2a+c+n'!$Q37="C",'2a+c+n'!O37,0))</f>
        <v>0</v>
      </c>
      <c r="P37" s="77" t="n">
        <f aca="false">IF($C$4="citu pasākumu izmaksas",IF('2a+c+n'!$Q37="C",'2a+c+n'!P37,0))</f>
        <v>0</v>
      </c>
    </row>
    <row r="38" customFormat="false" ht="11.25" hidden="false" customHeight="false" outlineLevel="0" collapsed="false">
      <c r="A38" s="13" t="n">
        <f aca="false">IF(P38=0,0,IF(COUNTBLANK(P38)=1,0,COUNTA($P$14:P38)))</f>
        <v>0</v>
      </c>
      <c r="B38" s="76" t="n">
        <f aca="false">IF($C$4="citu pasākumu izmaksas",IF('2a+c+n'!$Q38="C",'2a+c+n'!B38,0))</f>
        <v>0</v>
      </c>
      <c r="C38" s="76" t="n">
        <f aca="false">IF($C$4="citu pasākumu izmaksas",IF('2a+c+n'!$Q38="C",'2a+c+n'!C38,0))</f>
        <v>0</v>
      </c>
      <c r="D38" s="76" t="n">
        <f aca="false">IF($C$4="citu pasākumu izmaksas",IF('2a+c+n'!$Q38="C",'2a+c+n'!D38,0))</f>
        <v>0</v>
      </c>
      <c r="E38" s="77"/>
      <c r="F38" s="75"/>
      <c r="G38" s="76"/>
      <c r="H38" s="76" t="n">
        <f aca="false">IF($C$4="citu pasākumu izmaksas",IF('2a+c+n'!$Q38="C",'2a+c+n'!H38,0))</f>
        <v>0</v>
      </c>
      <c r="I38" s="76"/>
      <c r="J38" s="76"/>
      <c r="K38" s="77" t="n">
        <f aca="false">IF($C$4="citu pasākumu izmaksas",IF('2a+c+n'!$Q38="C",'2a+c+n'!K38,0))</f>
        <v>0</v>
      </c>
      <c r="L38" s="238" t="n">
        <f aca="false">IF($C$4="citu pasākumu izmaksas",IF('2a+c+n'!$Q38="C",'2a+c+n'!L38,0))</f>
        <v>0</v>
      </c>
      <c r="M38" s="76" t="n">
        <f aca="false">IF($C$4="citu pasākumu izmaksas",IF('2a+c+n'!$Q38="C",'2a+c+n'!M38,0))</f>
        <v>0</v>
      </c>
      <c r="N38" s="76" t="n">
        <f aca="false">IF($C$4="citu pasākumu izmaksas",IF('2a+c+n'!$Q38="C",'2a+c+n'!N38,0))</f>
        <v>0</v>
      </c>
      <c r="O38" s="76" t="n">
        <f aca="false">IF($C$4="citu pasākumu izmaksas",IF('2a+c+n'!$Q38="C",'2a+c+n'!O38,0))</f>
        <v>0</v>
      </c>
      <c r="P38" s="77" t="n">
        <f aca="false">IF($C$4="citu pasākumu izmaksas",IF('2a+c+n'!$Q38="C",'2a+c+n'!P38,0))</f>
        <v>0</v>
      </c>
    </row>
    <row r="39" customFormat="false" ht="11.25" hidden="false" customHeight="false" outlineLevel="0" collapsed="false">
      <c r="A39" s="13" t="n">
        <f aca="false">IF(P39=0,0,IF(COUNTBLANK(P39)=1,0,COUNTA($P$14:P39)))</f>
        <v>0</v>
      </c>
      <c r="B39" s="76" t="n">
        <f aca="false">IF($C$4="citu pasākumu izmaksas",IF('2a+c+n'!$Q39="C",'2a+c+n'!B39,0))</f>
        <v>0</v>
      </c>
      <c r="C39" s="76" t="n">
        <f aca="false">IF($C$4="citu pasākumu izmaksas",IF('2a+c+n'!$Q39="C",'2a+c+n'!C39,0))</f>
        <v>0</v>
      </c>
      <c r="D39" s="76" t="n">
        <f aca="false">IF($C$4="citu pasākumu izmaksas",IF('2a+c+n'!$Q39="C",'2a+c+n'!D39,0))</f>
        <v>0</v>
      </c>
      <c r="E39" s="77"/>
      <c r="F39" s="75"/>
      <c r="G39" s="76"/>
      <c r="H39" s="76" t="n">
        <f aca="false">IF($C$4="citu pasākumu izmaksas",IF('2a+c+n'!$Q39="C",'2a+c+n'!H39,0))</f>
        <v>0</v>
      </c>
      <c r="I39" s="76"/>
      <c r="J39" s="76"/>
      <c r="K39" s="77" t="n">
        <f aca="false">IF($C$4="citu pasākumu izmaksas",IF('2a+c+n'!$Q39="C",'2a+c+n'!K39,0))</f>
        <v>0</v>
      </c>
      <c r="L39" s="238" t="n">
        <f aca="false">IF($C$4="citu pasākumu izmaksas",IF('2a+c+n'!$Q39="C",'2a+c+n'!L39,0))</f>
        <v>0</v>
      </c>
      <c r="M39" s="76" t="n">
        <f aca="false">IF($C$4="citu pasākumu izmaksas",IF('2a+c+n'!$Q39="C",'2a+c+n'!M39,0))</f>
        <v>0</v>
      </c>
      <c r="N39" s="76" t="n">
        <f aca="false">IF($C$4="citu pasākumu izmaksas",IF('2a+c+n'!$Q39="C",'2a+c+n'!N39,0))</f>
        <v>0</v>
      </c>
      <c r="O39" s="76" t="n">
        <f aca="false">IF($C$4="citu pasākumu izmaksas",IF('2a+c+n'!$Q39="C",'2a+c+n'!O39,0))</f>
        <v>0</v>
      </c>
      <c r="P39" s="77" t="n">
        <f aca="false">IF($C$4="citu pasākumu izmaksas",IF('2a+c+n'!$Q39="C",'2a+c+n'!P39,0))</f>
        <v>0</v>
      </c>
    </row>
    <row r="40" customFormat="false" ht="11.25" hidden="false" customHeight="false" outlineLevel="0" collapsed="false">
      <c r="A40" s="13" t="n">
        <f aca="false">IF(P40=0,0,IF(COUNTBLANK(P40)=1,0,COUNTA($P$14:P40)))</f>
        <v>0</v>
      </c>
      <c r="B40" s="76" t="n">
        <f aca="false">IF($C$4="citu pasākumu izmaksas",IF('2a+c+n'!$Q40="C",'2a+c+n'!B40,0))</f>
        <v>0</v>
      </c>
      <c r="C40" s="76" t="n">
        <f aca="false">IF($C$4="citu pasākumu izmaksas",IF('2a+c+n'!$Q40="C",'2a+c+n'!C40,0))</f>
        <v>0</v>
      </c>
      <c r="D40" s="76" t="n">
        <f aca="false">IF($C$4="citu pasākumu izmaksas",IF('2a+c+n'!$Q40="C",'2a+c+n'!D40,0))</f>
        <v>0</v>
      </c>
      <c r="E40" s="77"/>
      <c r="F40" s="75"/>
      <c r="G40" s="76"/>
      <c r="H40" s="76" t="n">
        <f aca="false">IF($C$4="citu pasākumu izmaksas",IF('2a+c+n'!$Q40="C",'2a+c+n'!H40,0))</f>
        <v>0</v>
      </c>
      <c r="I40" s="76"/>
      <c r="J40" s="76"/>
      <c r="K40" s="77" t="n">
        <f aca="false">IF($C$4="citu pasākumu izmaksas",IF('2a+c+n'!$Q40="C",'2a+c+n'!K40,0))</f>
        <v>0</v>
      </c>
      <c r="L40" s="238" t="n">
        <f aca="false">IF($C$4="citu pasākumu izmaksas",IF('2a+c+n'!$Q40="C",'2a+c+n'!L40,0))</f>
        <v>0</v>
      </c>
      <c r="M40" s="76" t="n">
        <f aca="false">IF($C$4="citu pasākumu izmaksas",IF('2a+c+n'!$Q40="C",'2a+c+n'!M40,0))</f>
        <v>0</v>
      </c>
      <c r="N40" s="76" t="n">
        <f aca="false">IF($C$4="citu pasākumu izmaksas",IF('2a+c+n'!$Q40="C",'2a+c+n'!N40,0))</f>
        <v>0</v>
      </c>
      <c r="O40" s="76" t="n">
        <f aca="false">IF($C$4="citu pasākumu izmaksas",IF('2a+c+n'!$Q40="C",'2a+c+n'!O40,0))</f>
        <v>0</v>
      </c>
      <c r="P40" s="77" t="n">
        <f aca="false">IF($C$4="citu pasākumu izmaksas",IF('2a+c+n'!$Q40="C",'2a+c+n'!P40,0))</f>
        <v>0</v>
      </c>
    </row>
    <row r="41" customFormat="false" ht="11.25" hidden="false" customHeight="false" outlineLevel="0" collapsed="false">
      <c r="A41" s="13" t="n">
        <f aca="false">IF(P41=0,0,IF(COUNTBLANK(P41)=1,0,COUNTA($P$14:P41)))</f>
        <v>0</v>
      </c>
      <c r="B41" s="76" t="n">
        <f aca="false">IF($C$4="citu pasākumu izmaksas",IF('2a+c+n'!$Q41="C",'2a+c+n'!B41,0))</f>
        <v>0</v>
      </c>
      <c r="C41" s="76" t="n">
        <f aca="false">IF($C$4="citu pasākumu izmaksas",IF('2a+c+n'!$Q41="C",'2a+c+n'!C41,0))</f>
        <v>0</v>
      </c>
      <c r="D41" s="76" t="n">
        <f aca="false">IF($C$4="citu pasākumu izmaksas",IF('2a+c+n'!$Q41="C",'2a+c+n'!D41,0))</f>
        <v>0</v>
      </c>
      <c r="E41" s="77"/>
      <c r="F41" s="75"/>
      <c r="G41" s="76"/>
      <c r="H41" s="76" t="n">
        <f aca="false">IF($C$4="citu pasākumu izmaksas",IF('2a+c+n'!$Q41="C",'2a+c+n'!H41,0))</f>
        <v>0</v>
      </c>
      <c r="I41" s="76"/>
      <c r="J41" s="76"/>
      <c r="K41" s="77" t="n">
        <f aca="false">IF($C$4="citu pasākumu izmaksas",IF('2a+c+n'!$Q41="C",'2a+c+n'!K41,0))</f>
        <v>0</v>
      </c>
      <c r="L41" s="238" t="n">
        <f aca="false">IF($C$4="citu pasākumu izmaksas",IF('2a+c+n'!$Q41="C",'2a+c+n'!L41,0))</f>
        <v>0</v>
      </c>
      <c r="M41" s="76" t="n">
        <f aca="false">IF($C$4="citu pasākumu izmaksas",IF('2a+c+n'!$Q41="C",'2a+c+n'!M41,0))</f>
        <v>0</v>
      </c>
      <c r="N41" s="76" t="n">
        <f aca="false">IF($C$4="citu pasākumu izmaksas",IF('2a+c+n'!$Q41="C",'2a+c+n'!N41,0))</f>
        <v>0</v>
      </c>
      <c r="O41" s="76" t="n">
        <f aca="false">IF($C$4="citu pasākumu izmaksas",IF('2a+c+n'!$Q41="C",'2a+c+n'!O41,0))</f>
        <v>0</v>
      </c>
      <c r="P41" s="77" t="n">
        <f aca="false">IF($C$4="citu pasākumu izmaksas",IF('2a+c+n'!$Q41="C",'2a+c+n'!P41,0))</f>
        <v>0</v>
      </c>
    </row>
    <row r="42" customFormat="false" ht="11.25" hidden="false" customHeight="false" outlineLevel="0" collapsed="false">
      <c r="A42" s="13" t="n">
        <f aca="false">IF(P42=0,0,IF(COUNTBLANK(P42)=1,0,COUNTA($P$14:P42)))</f>
        <v>0</v>
      </c>
      <c r="B42" s="76" t="n">
        <f aca="false">IF($C$4="citu pasākumu izmaksas",IF('2a+c+n'!$Q42="C",'2a+c+n'!B42,0))</f>
        <v>0</v>
      </c>
      <c r="C42" s="76" t="n">
        <f aca="false">IF($C$4="citu pasākumu izmaksas",IF('2a+c+n'!$Q42="C",'2a+c+n'!C42,0))</f>
        <v>0</v>
      </c>
      <c r="D42" s="76" t="n">
        <f aca="false">IF($C$4="citu pasākumu izmaksas",IF('2a+c+n'!$Q42="C",'2a+c+n'!D42,0))</f>
        <v>0</v>
      </c>
      <c r="E42" s="77"/>
      <c r="F42" s="75"/>
      <c r="G42" s="76"/>
      <c r="H42" s="76" t="n">
        <f aca="false">IF($C$4="citu pasākumu izmaksas",IF('2a+c+n'!$Q42="C",'2a+c+n'!H42,0))</f>
        <v>0</v>
      </c>
      <c r="I42" s="76"/>
      <c r="J42" s="76"/>
      <c r="K42" s="77" t="n">
        <f aca="false">IF($C$4="citu pasākumu izmaksas",IF('2a+c+n'!$Q42="C",'2a+c+n'!K42,0))</f>
        <v>0</v>
      </c>
      <c r="L42" s="238" t="n">
        <f aca="false">IF($C$4="citu pasākumu izmaksas",IF('2a+c+n'!$Q42="C",'2a+c+n'!L42,0))</f>
        <v>0</v>
      </c>
      <c r="M42" s="76" t="n">
        <f aca="false">IF($C$4="citu pasākumu izmaksas",IF('2a+c+n'!$Q42="C",'2a+c+n'!M42,0))</f>
        <v>0</v>
      </c>
      <c r="N42" s="76" t="n">
        <f aca="false">IF($C$4="citu pasākumu izmaksas",IF('2a+c+n'!$Q42="C",'2a+c+n'!N42,0))</f>
        <v>0</v>
      </c>
      <c r="O42" s="76" t="n">
        <f aca="false">IF($C$4="citu pasākumu izmaksas",IF('2a+c+n'!$Q42="C",'2a+c+n'!O42,0))</f>
        <v>0</v>
      </c>
      <c r="P42" s="77" t="n">
        <f aca="false">IF($C$4="citu pasākumu izmaksas",IF('2a+c+n'!$Q42="C",'2a+c+n'!P42,0))</f>
        <v>0</v>
      </c>
    </row>
    <row r="43" customFormat="false" ht="11.25" hidden="false" customHeight="false" outlineLevel="0" collapsed="false">
      <c r="A43" s="13" t="n">
        <f aca="false">IF(P43=0,0,IF(COUNTBLANK(P43)=1,0,COUNTA($P$14:P43)))</f>
        <v>0</v>
      </c>
      <c r="B43" s="76" t="n">
        <f aca="false">IF($C$4="citu pasākumu izmaksas",IF('2a+c+n'!$Q43="C",'2a+c+n'!B43,0))</f>
        <v>0</v>
      </c>
      <c r="C43" s="76" t="n">
        <f aca="false">IF($C$4="citu pasākumu izmaksas",IF('2a+c+n'!$Q43="C",'2a+c+n'!C43,0))</f>
        <v>0</v>
      </c>
      <c r="D43" s="76" t="n">
        <f aca="false">IF($C$4="citu pasākumu izmaksas",IF('2a+c+n'!$Q43="C",'2a+c+n'!D43,0))</f>
        <v>0</v>
      </c>
      <c r="E43" s="77"/>
      <c r="F43" s="75"/>
      <c r="G43" s="76"/>
      <c r="H43" s="76" t="n">
        <f aca="false">IF($C$4="citu pasākumu izmaksas",IF('2a+c+n'!$Q43="C",'2a+c+n'!H43,0))</f>
        <v>0</v>
      </c>
      <c r="I43" s="76"/>
      <c r="J43" s="76"/>
      <c r="K43" s="77" t="n">
        <f aca="false">IF($C$4="citu pasākumu izmaksas",IF('2a+c+n'!$Q43="C",'2a+c+n'!K43,0))</f>
        <v>0</v>
      </c>
      <c r="L43" s="238" t="n">
        <f aca="false">IF($C$4="citu pasākumu izmaksas",IF('2a+c+n'!$Q43="C",'2a+c+n'!L43,0))</f>
        <v>0</v>
      </c>
      <c r="M43" s="76" t="n">
        <f aca="false">IF($C$4="citu pasākumu izmaksas",IF('2a+c+n'!$Q43="C",'2a+c+n'!M43,0))</f>
        <v>0</v>
      </c>
      <c r="N43" s="76" t="n">
        <f aca="false">IF($C$4="citu pasākumu izmaksas",IF('2a+c+n'!$Q43="C",'2a+c+n'!N43,0))</f>
        <v>0</v>
      </c>
      <c r="O43" s="76" t="n">
        <f aca="false">IF($C$4="citu pasākumu izmaksas",IF('2a+c+n'!$Q43="C",'2a+c+n'!O43,0))</f>
        <v>0</v>
      </c>
      <c r="P43" s="77" t="n">
        <f aca="false">IF($C$4="citu pasākumu izmaksas",IF('2a+c+n'!$Q43="C",'2a+c+n'!P43,0))</f>
        <v>0</v>
      </c>
    </row>
    <row r="44" customFormat="false" ht="11.25" hidden="false" customHeight="false" outlineLevel="0" collapsed="false">
      <c r="A44" s="13" t="n">
        <f aca="false">IF(P44=0,0,IF(COUNTBLANK(P44)=1,0,COUNTA($P$14:P44)))</f>
        <v>0</v>
      </c>
      <c r="B44" s="76" t="n">
        <f aca="false">IF($C$4="citu pasākumu izmaksas",IF('2a+c+n'!$Q44="C",'2a+c+n'!B44,0))</f>
        <v>0</v>
      </c>
      <c r="C44" s="76" t="n">
        <f aca="false">IF($C$4="citu pasākumu izmaksas",IF('2a+c+n'!$Q44="C",'2a+c+n'!C44,0))</f>
        <v>0</v>
      </c>
      <c r="D44" s="76" t="n">
        <f aca="false">IF($C$4="citu pasākumu izmaksas",IF('2a+c+n'!$Q44="C",'2a+c+n'!D44,0))</f>
        <v>0</v>
      </c>
      <c r="E44" s="77"/>
      <c r="F44" s="75"/>
      <c r="G44" s="76"/>
      <c r="H44" s="76" t="n">
        <f aca="false">IF($C$4="citu pasākumu izmaksas",IF('2a+c+n'!$Q44="C",'2a+c+n'!H44,0))</f>
        <v>0</v>
      </c>
      <c r="I44" s="76"/>
      <c r="J44" s="76"/>
      <c r="K44" s="77" t="n">
        <f aca="false">IF($C$4="citu pasākumu izmaksas",IF('2a+c+n'!$Q44="C",'2a+c+n'!K44,0))</f>
        <v>0</v>
      </c>
      <c r="L44" s="238" t="n">
        <f aca="false">IF($C$4="citu pasākumu izmaksas",IF('2a+c+n'!$Q44="C",'2a+c+n'!L44,0))</f>
        <v>0</v>
      </c>
      <c r="M44" s="76" t="n">
        <f aca="false">IF($C$4="citu pasākumu izmaksas",IF('2a+c+n'!$Q44="C",'2a+c+n'!M44,0))</f>
        <v>0</v>
      </c>
      <c r="N44" s="76" t="n">
        <f aca="false">IF($C$4="citu pasākumu izmaksas",IF('2a+c+n'!$Q44="C",'2a+c+n'!N44,0))</f>
        <v>0</v>
      </c>
      <c r="O44" s="76" t="n">
        <f aca="false">IF($C$4="citu pasākumu izmaksas",IF('2a+c+n'!$Q44="C",'2a+c+n'!O44,0))</f>
        <v>0</v>
      </c>
      <c r="P44" s="77" t="n">
        <f aca="false">IF($C$4="citu pasākumu izmaksas",IF('2a+c+n'!$Q44="C",'2a+c+n'!P44,0))</f>
        <v>0</v>
      </c>
    </row>
    <row r="45" customFormat="false" ht="11.25" hidden="false" customHeight="false" outlineLevel="0" collapsed="false">
      <c r="A45" s="13" t="n">
        <f aca="false">IF(P45=0,0,IF(COUNTBLANK(P45)=1,0,COUNTA($P$14:P45)))</f>
        <v>0</v>
      </c>
      <c r="B45" s="76" t="n">
        <f aca="false">IF($C$4="citu pasākumu izmaksas",IF('2a+c+n'!$Q45="C",'2a+c+n'!B45,0))</f>
        <v>0</v>
      </c>
      <c r="C45" s="76" t="n">
        <f aca="false">IF($C$4="citu pasākumu izmaksas",IF('2a+c+n'!$Q45="C",'2a+c+n'!C45,0))</f>
        <v>0</v>
      </c>
      <c r="D45" s="76" t="n">
        <f aca="false">IF($C$4="citu pasākumu izmaksas",IF('2a+c+n'!$Q45="C",'2a+c+n'!D45,0))</f>
        <v>0</v>
      </c>
      <c r="E45" s="77"/>
      <c r="F45" s="75"/>
      <c r="G45" s="76"/>
      <c r="H45" s="76" t="n">
        <f aca="false">IF($C$4="citu pasākumu izmaksas",IF('2a+c+n'!$Q45="C",'2a+c+n'!H45,0))</f>
        <v>0</v>
      </c>
      <c r="I45" s="76"/>
      <c r="J45" s="76"/>
      <c r="K45" s="77" t="n">
        <f aca="false">IF($C$4="citu pasākumu izmaksas",IF('2a+c+n'!$Q45="C",'2a+c+n'!K45,0))</f>
        <v>0</v>
      </c>
      <c r="L45" s="238" t="n">
        <f aca="false">IF($C$4="citu pasākumu izmaksas",IF('2a+c+n'!$Q45="C",'2a+c+n'!L45,0))</f>
        <v>0</v>
      </c>
      <c r="M45" s="76" t="n">
        <f aca="false">IF($C$4="citu pasākumu izmaksas",IF('2a+c+n'!$Q45="C",'2a+c+n'!M45,0))</f>
        <v>0</v>
      </c>
      <c r="N45" s="76" t="n">
        <f aca="false">IF($C$4="citu pasākumu izmaksas",IF('2a+c+n'!$Q45="C",'2a+c+n'!N45,0))</f>
        <v>0</v>
      </c>
      <c r="O45" s="76" t="n">
        <f aca="false">IF($C$4="citu pasākumu izmaksas",IF('2a+c+n'!$Q45="C",'2a+c+n'!O45,0))</f>
        <v>0</v>
      </c>
      <c r="P45" s="77" t="n">
        <f aca="false">IF($C$4="citu pasākumu izmaksas",IF('2a+c+n'!$Q45="C",'2a+c+n'!P45,0))</f>
        <v>0</v>
      </c>
    </row>
    <row r="46" customFormat="false" ht="11.25" hidden="false" customHeight="false" outlineLevel="0" collapsed="false">
      <c r="A46" s="13" t="n">
        <f aca="false">IF(P46=0,0,IF(COUNTBLANK(P46)=1,0,COUNTA($P$14:P46)))</f>
        <v>0</v>
      </c>
      <c r="B46" s="76" t="n">
        <f aca="false">IF($C$4="citu pasākumu izmaksas",IF('2a+c+n'!$Q46="C",'2a+c+n'!B46,0))</f>
        <v>0</v>
      </c>
      <c r="C46" s="76" t="n">
        <f aca="false">IF($C$4="citu pasākumu izmaksas",IF('2a+c+n'!$Q46="C",'2a+c+n'!C46,0))</f>
        <v>0</v>
      </c>
      <c r="D46" s="76" t="n">
        <f aca="false">IF($C$4="citu pasākumu izmaksas",IF('2a+c+n'!$Q46="C",'2a+c+n'!D46,0))</f>
        <v>0</v>
      </c>
      <c r="E46" s="77"/>
      <c r="F46" s="75"/>
      <c r="G46" s="76"/>
      <c r="H46" s="76" t="n">
        <f aca="false">IF($C$4="citu pasākumu izmaksas",IF('2a+c+n'!$Q46="C",'2a+c+n'!H46,0))</f>
        <v>0</v>
      </c>
      <c r="I46" s="76"/>
      <c r="J46" s="76"/>
      <c r="K46" s="77" t="n">
        <f aca="false">IF($C$4="citu pasākumu izmaksas",IF('2a+c+n'!$Q46="C",'2a+c+n'!K46,0))</f>
        <v>0</v>
      </c>
      <c r="L46" s="238" t="n">
        <f aca="false">IF($C$4="citu pasākumu izmaksas",IF('2a+c+n'!$Q46="C",'2a+c+n'!L46,0))</f>
        <v>0</v>
      </c>
      <c r="M46" s="76" t="n">
        <f aca="false">IF($C$4="citu pasākumu izmaksas",IF('2a+c+n'!$Q46="C",'2a+c+n'!M46,0))</f>
        <v>0</v>
      </c>
      <c r="N46" s="76" t="n">
        <f aca="false">IF($C$4="citu pasākumu izmaksas",IF('2a+c+n'!$Q46="C",'2a+c+n'!N46,0))</f>
        <v>0</v>
      </c>
      <c r="O46" s="76" t="n">
        <f aca="false">IF($C$4="citu pasākumu izmaksas",IF('2a+c+n'!$Q46="C",'2a+c+n'!O46,0))</f>
        <v>0</v>
      </c>
      <c r="P46" s="77" t="n">
        <f aca="false">IF($C$4="citu pasākumu izmaksas",IF('2a+c+n'!$Q46="C",'2a+c+n'!P46,0))</f>
        <v>0</v>
      </c>
    </row>
    <row r="47" customFormat="false" ht="11.25" hidden="false" customHeight="false" outlineLevel="0" collapsed="false">
      <c r="A47" s="13" t="n">
        <f aca="false">IF(P47=0,0,IF(COUNTBLANK(P47)=1,0,COUNTA($P$14:P47)))</f>
        <v>0</v>
      </c>
      <c r="B47" s="76" t="n">
        <f aca="false">IF($C$4="citu pasākumu izmaksas",IF('2a+c+n'!$Q47="C",'2a+c+n'!B47,0))</f>
        <v>0</v>
      </c>
      <c r="C47" s="76" t="n">
        <f aca="false">IF($C$4="citu pasākumu izmaksas",IF('2a+c+n'!$Q47="C",'2a+c+n'!C47,0))</f>
        <v>0</v>
      </c>
      <c r="D47" s="76" t="n">
        <f aca="false">IF($C$4="citu pasākumu izmaksas",IF('2a+c+n'!$Q47="C",'2a+c+n'!D47,0))</f>
        <v>0</v>
      </c>
      <c r="E47" s="77"/>
      <c r="F47" s="75"/>
      <c r="G47" s="76"/>
      <c r="H47" s="76" t="n">
        <f aca="false">IF($C$4="citu pasākumu izmaksas",IF('2a+c+n'!$Q47="C",'2a+c+n'!H47,0))</f>
        <v>0</v>
      </c>
      <c r="I47" s="76"/>
      <c r="J47" s="76"/>
      <c r="K47" s="77" t="n">
        <f aca="false">IF($C$4="citu pasākumu izmaksas",IF('2a+c+n'!$Q47="C",'2a+c+n'!K47,0))</f>
        <v>0</v>
      </c>
      <c r="L47" s="238" t="n">
        <f aca="false">IF($C$4="citu pasākumu izmaksas",IF('2a+c+n'!$Q47="C",'2a+c+n'!L47,0))</f>
        <v>0</v>
      </c>
      <c r="M47" s="76" t="n">
        <f aca="false">IF($C$4="citu pasākumu izmaksas",IF('2a+c+n'!$Q47="C",'2a+c+n'!M47,0))</f>
        <v>0</v>
      </c>
      <c r="N47" s="76" t="n">
        <f aca="false">IF($C$4="citu pasākumu izmaksas",IF('2a+c+n'!$Q47="C",'2a+c+n'!N47,0))</f>
        <v>0</v>
      </c>
      <c r="O47" s="76" t="n">
        <f aca="false">IF($C$4="citu pasākumu izmaksas",IF('2a+c+n'!$Q47="C",'2a+c+n'!O47,0))</f>
        <v>0</v>
      </c>
      <c r="P47" s="77" t="n">
        <f aca="false">IF($C$4="citu pasākumu izmaksas",IF('2a+c+n'!$Q47="C",'2a+c+n'!P47,0))</f>
        <v>0</v>
      </c>
    </row>
    <row r="48" customFormat="false" ht="11.25" hidden="false" customHeight="false" outlineLevel="0" collapsed="false">
      <c r="A48" s="13" t="n">
        <f aca="false">IF(P48=0,0,IF(COUNTBLANK(P48)=1,0,COUNTA($P$14:P48)))</f>
        <v>0</v>
      </c>
      <c r="B48" s="76" t="n">
        <f aca="false">IF($C$4="citu pasākumu izmaksas",IF('2a+c+n'!$Q48="C",'2a+c+n'!B48,0))</f>
        <v>0</v>
      </c>
      <c r="C48" s="76" t="n">
        <f aca="false">IF($C$4="citu pasākumu izmaksas",IF('2a+c+n'!$Q48="C",'2a+c+n'!C48,0))</f>
        <v>0</v>
      </c>
      <c r="D48" s="76" t="n">
        <f aca="false">IF($C$4="citu pasākumu izmaksas",IF('2a+c+n'!$Q48="C",'2a+c+n'!D48,0))</f>
        <v>0</v>
      </c>
      <c r="E48" s="77"/>
      <c r="F48" s="75"/>
      <c r="G48" s="76"/>
      <c r="H48" s="76" t="n">
        <f aca="false">IF($C$4="citu pasākumu izmaksas",IF('2a+c+n'!$Q48="C",'2a+c+n'!H48,0))</f>
        <v>0</v>
      </c>
      <c r="I48" s="76"/>
      <c r="J48" s="76"/>
      <c r="K48" s="77" t="n">
        <f aca="false">IF($C$4="citu pasākumu izmaksas",IF('2a+c+n'!$Q48="C",'2a+c+n'!K48,0))</f>
        <v>0</v>
      </c>
      <c r="L48" s="238" t="n">
        <f aca="false">IF($C$4="citu pasākumu izmaksas",IF('2a+c+n'!$Q48="C",'2a+c+n'!L48,0))</f>
        <v>0</v>
      </c>
      <c r="M48" s="76" t="n">
        <f aca="false">IF($C$4="citu pasākumu izmaksas",IF('2a+c+n'!$Q48="C",'2a+c+n'!M48,0))</f>
        <v>0</v>
      </c>
      <c r="N48" s="76" t="n">
        <f aca="false">IF($C$4="citu pasākumu izmaksas",IF('2a+c+n'!$Q48="C",'2a+c+n'!N48,0))</f>
        <v>0</v>
      </c>
      <c r="O48" s="76" t="n">
        <f aca="false">IF($C$4="citu pasākumu izmaksas",IF('2a+c+n'!$Q48="C",'2a+c+n'!O48,0))</f>
        <v>0</v>
      </c>
      <c r="P48" s="77" t="n">
        <f aca="false">IF($C$4="citu pasākumu izmaksas",IF('2a+c+n'!$Q48="C",'2a+c+n'!P48,0))</f>
        <v>0</v>
      </c>
    </row>
    <row r="49" customFormat="false" ht="11.25" hidden="false" customHeight="false" outlineLevel="0" collapsed="false">
      <c r="A49" s="13" t="n">
        <f aca="false">IF(P49=0,0,IF(COUNTBLANK(P49)=1,0,COUNTA($P$14:P49)))</f>
        <v>0</v>
      </c>
      <c r="B49" s="76" t="n">
        <f aca="false">IF($C$4="citu pasākumu izmaksas",IF('2a+c+n'!$Q49="C",'2a+c+n'!B49,0))</f>
        <v>0</v>
      </c>
      <c r="C49" s="76" t="n">
        <f aca="false">IF($C$4="citu pasākumu izmaksas",IF('2a+c+n'!$Q49="C",'2a+c+n'!C49,0))</f>
        <v>0</v>
      </c>
      <c r="D49" s="76" t="n">
        <f aca="false">IF($C$4="citu pasākumu izmaksas",IF('2a+c+n'!$Q49="C",'2a+c+n'!D49,0))</f>
        <v>0</v>
      </c>
      <c r="E49" s="77"/>
      <c r="F49" s="75"/>
      <c r="G49" s="76"/>
      <c r="H49" s="76" t="n">
        <f aca="false">IF($C$4="citu pasākumu izmaksas",IF('2a+c+n'!$Q49="C",'2a+c+n'!H49,0))</f>
        <v>0</v>
      </c>
      <c r="I49" s="76"/>
      <c r="J49" s="76"/>
      <c r="K49" s="77" t="n">
        <f aca="false">IF($C$4="citu pasākumu izmaksas",IF('2a+c+n'!$Q49="C",'2a+c+n'!K49,0))</f>
        <v>0</v>
      </c>
      <c r="L49" s="238" t="n">
        <f aca="false">IF($C$4="citu pasākumu izmaksas",IF('2a+c+n'!$Q49="C",'2a+c+n'!L49,0))</f>
        <v>0</v>
      </c>
      <c r="M49" s="76" t="n">
        <f aca="false">IF($C$4="citu pasākumu izmaksas",IF('2a+c+n'!$Q49="C",'2a+c+n'!M49,0))</f>
        <v>0</v>
      </c>
      <c r="N49" s="76" t="n">
        <f aca="false">IF($C$4="citu pasākumu izmaksas",IF('2a+c+n'!$Q49="C",'2a+c+n'!N49,0))</f>
        <v>0</v>
      </c>
      <c r="O49" s="76" t="n">
        <f aca="false">IF($C$4="citu pasākumu izmaksas",IF('2a+c+n'!$Q49="C",'2a+c+n'!O49,0))</f>
        <v>0</v>
      </c>
      <c r="P49" s="77" t="n">
        <f aca="false">IF($C$4="citu pasākumu izmaksas",IF('2a+c+n'!$Q49="C",'2a+c+n'!P49,0))</f>
        <v>0</v>
      </c>
    </row>
    <row r="50" customFormat="false" ht="11.25" hidden="false" customHeight="false" outlineLevel="0" collapsed="false">
      <c r="A50" s="13" t="n">
        <f aca="false">IF(P50=0,0,IF(COUNTBLANK(P50)=1,0,COUNTA($P$14:P50)))</f>
        <v>0</v>
      </c>
      <c r="B50" s="76" t="n">
        <f aca="false">IF($C$4="citu pasākumu izmaksas",IF('2a+c+n'!$Q50="C",'2a+c+n'!B50,0))</f>
        <v>0</v>
      </c>
      <c r="C50" s="76" t="n">
        <f aca="false">IF($C$4="citu pasākumu izmaksas",IF('2a+c+n'!$Q50="C",'2a+c+n'!C50,0))</f>
        <v>0</v>
      </c>
      <c r="D50" s="76" t="n">
        <f aca="false">IF($C$4="citu pasākumu izmaksas",IF('2a+c+n'!$Q50="C",'2a+c+n'!D50,0))</f>
        <v>0</v>
      </c>
      <c r="E50" s="77"/>
      <c r="F50" s="75"/>
      <c r="G50" s="76"/>
      <c r="H50" s="76" t="n">
        <f aca="false">IF($C$4="citu pasākumu izmaksas",IF('2a+c+n'!$Q50="C",'2a+c+n'!H50,0))</f>
        <v>0</v>
      </c>
      <c r="I50" s="76"/>
      <c r="J50" s="76"/>
      <c r="K50" s="77" t="n">
        <f aca="false">IF($C$4="citu pasākumu izmaksas",IF('2a+c+n'!$Q50="C",'2a+c+n'!K50,0))</f>
        <v>0</v>
      </c>
      <c r="L50" s="238" t="n">
        <f aca="false">IF($C$4="citu pasākumu izmaksas",IF('2a+c+n'!$Q50="C",'2a+c+n'!L50,0))</f>
        <v>0</v>
      </c>
      <c r="M50" s="76" t="n">
        <f aca="false">IF($C$4="citu pasākumu izmaksas",IF('2a+c+n'!$Q50="C",'2a+c+n'!M50,0))</f>
        <v>0</v>
      </c>
      <c r="N50" s="76" t="n">
        <f aca="false">IF($C$4="citu pasākumu izmaksas",IF('2a+c+n'!$Q50="C",'2a+c+n'!N50,0))</f>
        <v>0</v>
      </c>
      <c r="O50" s="76" t="n">
        <f aca="false">IF($C$4="citu pasākumu izmaksas",IF('2a+c+n'!$Q50="C",'2a+c+n'!O50,0))</f>
        <v>0</v>
      </c>
      <c r="P50" s="77" t="n">
        <f aca="false">IF($C$4="citu pasākumu izmaksas",IF('2a+c+n'!$Q50="C",'2a+c+n'!P50,0))</f>
        <v>0</v>
      </c>
    </row>
    <row r="51" customFormat="false" ht="11.25" hidden="false" customHeight="false" outlineLevel="0" collapsed="false">
      <c r="A51" s="13" t="n">
        <f aca="false">IF(P51=0,0,IF(COUNTBLANK(P51)=1,0,COUNTA($P$14:P51)))</f>
        <v>0</v>
      </c>
      <c r="B51" s="76" t="n">
        <f aca="false">IF($C$4="citu pasākumu izmaksas",IF('2a+c+n'!$Q51="C",'2a+c+n'!B51,0))</f>
        <v>0</v>
      </c>
      <c r="C51" s="76" t="n">
        <f aca="false">IF($C$4="citu pasākumu izmaksas",IF('2a+c+n'!$Q51="C",'2a+c+n'!C51,0))</f>
        <v>0</v>
      </c>
      <c r="D51" s="76" t="n">
        <f aca="false">IF($C$4="citu pasākumu izmaksas",IF('2a+c+n'!$Q51="C",'2a+c+n'!D51,0))</f>
        <v>0</v>
      </c>
      <c r="E51" s="77"/>
      <c r="F51" s="75"/>
      <c r="G51" s="76"/>
      <c r="H51" s="76" t="n">
        <f aca="false">IF($C$4="citu pasākumu izmaksas",IF('2a+c+n'!$Q51="C",'2a+c+n'!H51,0))</f>
        <v>0</v>
      </c>
      <c r="I51" s="76"/>
      <c r="J51" s="76"/>
      <c r="K51" s="77" t="n">
        <f aca="false">IF($C$4="citu pasākumu izmaksas",IF('2a+c+n'!$Q51="C",'2a+c+n'!K51,0))</f>
        <v>0</v>
      </c>
      <c r="L51" s="238" t="n">
        <f aca="false">IF($C$4="citu pasākumu izmaksas",IF('2a+c+n'!$Q51="C",'2a+c+n'!L51,0))</f>
        <v>0</v>
      </c>
      <c r="M51" s="76" t="n">
        <f aca="false">IF($C$4="citu pasākumu izmaksas",IF('2a+c+n'!$Q51="C",'2a+c+n'!M51,0))</f>
        <v>0</v>
      </c>
      <c r="N51" s="76" t="n">
        <f aca="false">IF($C$4="citu pasākumu izmaksas",IF('2a+c+n'!$Q51="C",'2a+c+n'!N51,0))</f>
        <v>0</v>
      </c>
      <c r="O51" s="76" t="n">
        <f aca="false">IF($C$4="citu pasākumu izmaksas",IF('2a+c+n'!$Q51="C",'2a+c+n'!O51,0))</f>
        <v>0</v>
      </c>
      <c r="P51" s="77" t="n">
        <f aca="false">IF($C$4="citu pasākumu izmaksas",IF('2a+c+n'!$Q51="C",'2a+c+n'!P51,0))</f>
        <v>0</v>
      </c>
    </row>
    <row r="52" customFormat="false" ht="11.25" hidden="false" customHeight="false" outlineLevel="0" collapsed="false">
      <c r="A52" s="13" t="n">
        <f aca="false">IF(P52=0,0,IF(COUNTBLANK(P52)=1,0,COUNTA($P$14:P52)))</f>
        <v>0</v>
      </c>
      <c r="B52" s="76" t="n">
        <f aca="false">IF($C$4="citu pasākumu izmaksas",IF('2a+c+n'!$Q52="C",'2a+c+n'!B52,0))</f>
        <v>0</v>
      </c>
      <c r="C52" s="76" t="n">
        <f aca="false">IF($C$4="citu pasākumu izmaksas",IF('2a+c+n'!$Q52="C",'2a+c+n'!C52,0))</f>
        <v>0</v>
      </c>
      <c r="D52" s="76" t="n">
        <f aca="false">IF($C$4="citu pasākumu izmaksas",IF('2a+c+n'!$Q52="C",'2a+c+n'!D52,0))</f>
        <v>0</v>
      </c>
      <c r="E52" s="77"/>
      <c r="F52" s="75"/>
      <c r="G52" s="76"/>
      <c r="H52" s="76" t="n">
        <f aca="false">IF($C$4="citu pasākumu izmaksas",IF('2a+c+n'!$Q52="C",'2a+c+n'!H52,0))</f>
        <v>0</v>
      </c>
      <c r="I52" s="76"/>
      <c r="J52" s="76"/>
      <c r="K52" s="77" t="n">
        <f aca="false">IF($C$4="citu pasākumu izmaksas",IF('2a+c+n'!$Q52="C",'2a+c+n'!K52,0))</f>
        <v>0</v>
      </c>
      <c r="L52" s="238" t="n">
        <f aca="false">IF($C$4="citu pasākumu izmaksas",IF('2a+c+n'!$Q52="C",'2a+c+n'!L52,0))</f>
        <v>0</v>
      </c>
      <c r="M52" s="76" t="n">
        <f aca="false">IF($C$4="citu pasākumu izmaksas",IF('2a+c+n'!$Q52="C",'2a+c+n'!M52,0))</f>
        <v>0</v>
      </c>
      <c r="N52" s="76" t="n">
        <f aca="false">IF($C$4="citu pasākumu izmaksas",IF('2a+c+n'!$Q52="C",'2a+c+n'!N52,0))</f>
        <v>0</v>
      </c>
      <c r="O52" s="76" t="n">
        <f aca="false">IF($C$4="citu pasākumu izmaksas",IF('2a+c+n'!$Q52="C",'2a+c+n'!O52,0))</f>
        <v>0</v>
      </c>
      <c r="P52" s="77" t="n">
        <f aca="false">IF($C$4="citu pasākumu izmaksas",IF('2a+c+n'!$Q52="C",'2a+c+n'!P52,0))</f>
        <v>0</v>
      </c>
    </row>
    <row r="53" customFormat="false" ht="11.25" hidden="false" customHeight="false" outlineLevel="0" collapsed="false">
      <c r="A53" s="13" t="n">
        <f aca="false">IF(P53=0,0,IF(COUNTBLANK(P53)=1,0,COUNTA($P$14:P53)))</f>
        <v>0</v>
      </c>
      <c r="B53" s="76" t="n">
        <f aca="false">IF($C$4="citu pasākumu izmaksas",IF('2a+c+n'!$Q53="C",'2a+c+n'!B53,0))</f>
        <v>0</v>
      </c>
      <c r="C53" s="76" t="n">
        <f aca="false">IF($C$4="citu pasākumu izmaksas",IF('2a+c+n'!$Q53="C",'2a+c+n'!C53,0))</f>
        <v>0</v>
      </c>
      <c r="D53" s="76" t="n">
        <f aca="false">IF($C$4="citu pasākumu izmaksas",IF('2a+c+n'!$Q53="C",'2a+c+n'!D53,0))</f>
        <v>0</v>
      </c>
      <c r="E53" s="77"/>
      <c r="F53" s="75"/>
      <c r="G53" s="76"/>
      <c r="H53" s="76" t="n">
        <f aca="false">IF($C$4="citu pasākumu izmaksas",IF('2a+c+n'!$Q53="C",'2a+c+n'!H53,0))</f>
        <v>0</v>
      </c>
      <c r="I53" s="76"/>
      <c r="J53" s="76"/>
      <c r="K53" s="77" t="n">
        <f aca="false">IF($C$4="citu pasākumu izmaksas",IF('2a+c+n'!$Q53="C",'2a+c+n'!K53,0))</f>
        <v>0</v>
      </c>
      <c r="L53" s="238" t="n">
        <f aca="false">IF($C$4="citu pasākumu izmaksas",IF('2a+c+n'!$Q53="C",'2a+c+n'!L53,0))</f>
        <v>0</v>
      </c>
      <c r="M53" s="76" t="n">
        <f aca="false">IF($C$4="citu pasākumu izmaksas",IF('2a+c+n'!$Q53="C",'2a+c+n'!M53,0))</f>
        <v>0</v>
      </c>
      <c r="N53" s="76" t="n">
        <f aca="false">IF($C$4="citu pasākumu izmaksas",IF('2a+c+n'!$Q53="C",'2a+c+n'!N53,0))</f>
        <v>0</v>
      </c>
      <c r="O53" s="76" t="n">
        <f aca="false">IF($C$4="citu pasākumu izmaksas",IF('2a+c+n'!$Q53="C",'2a+c+n'!O53,0))</f>
        <v>0</v>
      </c>
      <c r="P53" s="77" t="n">
        <f aca="false">IF($C$4="citu pasākumu izmaksas",IF('2a+c+n'!$Q53="C",'2a+c+n'!P53,0))</f>
        <v>0</v>
      </c>
    </row>
    <row r="54" customFormat="false" ht="11.25" hidden="false" customHeight="false" outlineLevel="0" collapsed="false">
      <c r="A54" s="13" t="n">
        <f aca="false">IF(P54=0,0,IF(COUNTBLANK(P54)=1,0,COUNTA($P$14:P54)))</f>
        <v>0</v>
      </c>
      <c r="B54" s="76" t="n">
        <f aca="false">IF($C$4="citu pasākumu izmaksas",IF('2a+c+n'!$Q54="C",'2a+c+n'!B54,0))</f>
        <v>0</v>
      </c>
      <c r="C54" s="76" t="n">
        <f aca="false">IF($C$4="citu pasākumu izmaksas",IF('2a+c+n'!$Q54="C",'2a+c+n'!C54,0))</f>
        <v>0</v>
      </c>
      <c r="D54" s="76" t="n">
        <f aca="false">IF($C$4="citu pasākumu izmaksas",IF('2a+c+n'!$Q54="C",'2a+c+n'!D54,0))</f>
        <v>0</v>
      </c>
      <c r="E54" s="77"/>
      <c r="F54" s="75"/>
      <c r="G54" s="76"/>
      <c r="H54" s="76" t="n">
        <f aca="false">IF($C$4="citu pasākumu izmaksas",IF('2a+c+n'!$Q54="C",'2a+c+n'!H54,0))</f>
        <v>0</v>
      </c>
      <c r="I54" s="76"/>
      <c r="J54" s="76"/>
      <c r="K54" s="77" t="n">
        <f aca="false">IF($C$4="citu pasākumu izmaksas",IF('2a+c+n'!$Q54="C",'2a+c+n'!K54,0))</f>
        <v>0</v>
      </c>
      <c r="L54" s="238" t="n">
        <f aca="false">IF($C$4="citu pasākumu izmaksas",IF('2a+c+n'!$Q54="C",'2a+c+n'!L54,0))</f>
        <v>0</v>
      </c>
      <c r="M54" s="76" t="n">
        <f aca="false">IF($C$4="citu pasākumu izmaksas",IF('2a+c+n'!$Q54="C",'2a+c+n'!M54,0))</f>
        <v>0</v>
      </c>
      <c r="N54" s="76" t="n">
        <f aca="false">IF($C$4="citu pasākumu izmaksas",IF('2a+c+n'!$Q54="C",'2a+c+n'!N54,0))</f>
        <v>0</v>
      </c>
      <c r="O54" s="76" t="n">
        <f aca="false">IF($C$4="citu pasākumu izmaksas",IF('2a+c+n'!$Q54="C",'2a+c+n'!O54,0))</f>
        <v>0</v>
      </c>
      <c r="P54" s="77" t="n">
        <f aca="false">IF($C$4="citu pasākumu izmaksas",IF('2a+c+n'!$Q54="C",'2a+c+n'!P54,0))</f>
        <v>0</v>
      </c>
    </row>
    <row r="55" customFormat="false" ht="12" hidden="false" customHeight="false" outlineLevel="0" collapsed="false">
      <c r="A55" s="13" t="n">
        <f aca="false">IF(P55=0,0,IF(COUNTBLANK(P55)=1,0,COUNTA($P$14:P55)))</f>
        <v>0</v>
      </c>
      <c r="B55" s="76" t="n">
        <f aca="false">IF($C$4="citu pasākumu izmaksas",IF('2a+c+n'!$Q55="C",'2a+c+n'!B55,0))</f>
        <v>0</v>
      </c>
      <c r="C55" s="76" t="n">
        <f aca="false">IF($C$4="citu pasākumu izmaksas",IF('2a+c+n'!$Q55="C",'2a+c+n'!C55,0))</f>
        <v>0</v>
      </c>
      <c r="D55" s="76" t="n">
        <f aca="false">IF($C$4="citu pasākumu izmaksas",IF('2a+c+n'!$Q55="C",'2a+c+n'!D55,0))</f>
        <v>0</v>
      </c>
      <c r="E55" s="77"/>
      <c r="F55" s="75"/>
      <c r="G55" s="76"/>
      <c r="H55" s="76" t="n">
        <f aca="false">IF($C$4="citu pasākumu izmaksas",IF('2a+c+n'!$Q55="C",'2a+c+n'!H55,0))</f>
        <v>0</v>
      </c>
      <c r="I55" s="76"/>
      <c r="J55" s="76"/>
      <c r="K55" s="77" t="n">
        <f aca="false">IF($C$4="citu pasākumu izmaksas",IF('2a+c+n'!$Q55="C",'2a+c+n'!K55,0))</f>
        <v>0</v>
      </c>
      <c r="L55" s="238" t="n">
        <f aca="false">IF($C$4="citu pasākumu izmaksas",IF('2a+c+n'!$Q55="C",'2a+c+n'!L55,0))</f>
        <v>0</v>
      </c>
      <c r="M55" s="76" t="n">
        <f aca="false">IF($C$4="citu pasākumu izmaksas",IF('2a+c+n'!$Q55="C",'2a+c+n'!M55,0))</f>
        <v>0</v>
      </c>
      <c r="N55" s="76" t="n">
        <f aca="false">IF($C$4="citu pasākumu izmaksas",IF('2a+c+n'!$Q55="C",'2a+c+n'!N55,0))</f>
        <v>0</v>
      </c>
      <c r="O55" s="76" t="n">
        <f aca="false">IF($C$4="citu pasākumu izmaksas",IF('2a+c+n'!$Q55="C",'2a+c+n'!O55,0))</f>
        <v>0</v>
      </c>
      <c r="P55" s="77" t="n">
        <f aca="false">IF($C$4="citu pasākumu izmaksas",IF('2a+c+n'!$Q55="C",'2a+c+n'!P55,0))</f>
        <v>0</v>
      </c>
    </row>
    <row r="56" customFormat="false" ht="12" hidden="false" customHeight="true" outlineLevel="0" collapsed="false">
      <c r="A56" s="226" t="s">
        <v>126</v>
      </c>
      <c r="B56" s="226"/>
      <c r="C56" s="226"/>
      <c r="D56" s="226"/>
      <c r="E56" s="226"/>
      <c r="F56" s="226"/>
      <c r="G56" s="226"/>
      <c r="H56" s="226"/>
      <c r="I56" s="226"/>
      <c r="J56" s="226"/>
      <c r="K56" s="226"/>
      <c r="L56" s="239" t="n">
        <f aca="false">SUM(L14:L55)</f>
        <v>0</v>
      </c>
      <c r="M56" s="240" t="n">
        <f aca="false">SUM(M14:M55)</f>
        <v>0</v>
      </c>
      <c r="N56" s="240" t="n">
        <f aca="false">SUM(N14:N55)</f>
        <v>0</v>
      </c>
      <c r="O56" s="240" t="n">
        <f aca="false">SUM(O14:O55)</f>
        <v>0</v>
      </c>
      <c r="P56" s="241" t="n">
        <f aca="false">SUM(P14:P55)</f>
        <v>0</v>
      </c>
    </row>
    <row r="57" customFormat="false" ht="11.25" hidden="false" customHeight="false" outlineLevel="0" collapsed="false">
      <c r="A57" s="33"/>
      <c r="B57" s="33"/>
      <c r="C57" s="33"/>
      <c r="D57" s="33"/>
      <c r="E57" s="33"/>
      <c r="F57" s="33"/>
      <c r="G57" s="33"/>
      <c r="H57" s="33"/>
      <c r="I57" s="33"/>
      <c r="J57" s="33"/>
      <c r="K57" s="33"/>
      <c r="L57" s="33"/>
      <c r="M57" s="33"/>
      <c r="N57" s="33"/>
      <c r="O57" s="33"/>
      <c r="P57" s="33"/>
    </row>
    <row r="58" customFormat="false" ht="11.25" hidden="false" customHeight="false" outlineLevel="0" collapsed="false">
      <c r="A58" s="33"/>
      <c r="B58" s="33"/>
      <c r="C58" s="33"/>
      <c r="D58" s="33"/>
      <c r="E58" s="33"/>
      <c r="F58" s="33"/>
      <c r="G58" s="33"/>
      <c r="H58" s="33"/>
      <c r="I58" s="33"/>
      <c r="J58" s="33"/>
      <c r="K58" s="33"/>
      <c r="L58" s="33"/>
      <c r="M58" s="33"/>
      <c r="N58" s="33"/>
      <c r="O58" s="33"/>
      <c r="P58" s="33"/>
    </row>
    <row r="59" customFormat="false" ht="11.25" hidden="false" customHeight="false" outlineLevel="0" collapsed="false">
      <c r="A59" s="1" t="s">
        <v>19</v>
      </c>
      <c r="B59" s="33"/>
      <c r="C59" s="45" t="n">
        <f aca="false">'Kops c'!C31:H31</f>
        <v>0</v>
      </c>
      <c r="D59" s="45"/>
      <c r="E59" s="45"/>
      <c r="F59" s="45"/>
      <c r="G59" s="45"/>
      <c r="H59" s="45"/>
      <c r="I59" s="33"/>
      <c r="J59" s="33"/>
      <c r="K59" s="33"/>
      <c r="L59" s="33"/>
      <c r="M59" s="33"/>
      <c r="N59" s="33"/>
      <c r="O59" s="33"/>
      <c r="P59" s="33"/>
    </row>
    <row r="60" customFormat="false" ht="11.25" hidden="false" customHeight="true" outlineLevel="0" collapsed="false">
      <c r="A60" s="33"/>
      <c r="B60" s="33"/>
      <c r="C60" s="31" t="s">
        <v>20</v>
      </c>
      <c r="D60" s="31"/>
      <c r="E60" s="31"/>
      <c r="F60" s="31"/>
      <c r="G60" s="31"/>
      <c r="H60" s="31"/>
      <c r="I60" s="33"/>
      <c r="J60" s="33"/>
      <c r="K60" s="33"/>
      <c r="L60" s="33"/>
      <c r="M60" s="33"/>
      <c r="N60" s="33"/>
      <c r="O60" s="33"/>
      <c r="P60" s="33"/>
    </row>
    <row r="61" customFormat="false" ht="11.25" hidden="false" customHeight="false" outlineLevel="0" collapsed="false">
      <c r="A61" s="33"/>
      <c r="B61" s="33"/>
      <c r="C61" s="33"/>
      <c r="D61" s="33"/>
      <c r="E61" s="33"/>
      <c r="F61" s="33"/>
      <c r="G61" s="33"/>
      <c r="H61" s="33"/>
      <c r="I61" s="33"/>
      <c r="J61" s="33"/>
      <c r="K61" s="33"/>
      <c r="L61" s="33"/>
      <c r="M61" s="33"/>
      <c r="N61" s="33"/>
      <c r="O61" s="33"/>
      <c r="P61" s="33"/>
    </row>
    <row r="62" customFormat="false" ht="11.25" hidden="false" customHeight="false" outlineLevel="0" collapsed="false">
      <c r="A62" s="96" t="str">
        <f aca="false">'Kops n'!A34:D34</f>
        <v>Tāme sastādīta:</v>
      </c>
      <c r="B62" s="96"/>
      <c r="C62" s="96"/>
      <c r="D62" s="96"/>
      <c r="E62" s="33"/>
      <c r="F62" s="33"/>
      <c r="G62" s="33"/>
      <c r="H62" s="33"/>
      <c r="I62" s="33"/>
      <c r="J62" s="33"/>
      <c r="K62" s="33"/>
      <c r="L62" s="33"/>
      <c r="M62" s="33"/>
      <c r="N62" s="33"/>
      <c r="O62" s="33"/>
      <c r="P62" s="33"/>
    </row>
    <row r="63" customFormat="false" ht="11.25" hidden="false" customHeight="false" outlineLevel="0" collapsed="false">
      <c r="A63" s="33"/>
      <c r="B63" s="33"/>
      <c r="C63" s="33"/>
      <c r="D63" s="33"/>
      <c r="E63" s="33"/>
      <c r="F63" s="33"/>
      <c r="G63" s="33"/>
      <c r="H63" s="33"/>
      <c r="I63" s="33"/>
      <c r="J63" s="33"/>
      <c r="K63" s="33"/>
      <c r="L63" s="33"/>
      <c r="M63" s="33"/>
      <c r="N63" s="33"/>
      <c r="O63" s="33"/>
      <c r="P63" s="33"/>
    </row>
    <row r="64" customFormat="false" ht="11.25" hidden="false" customHeight="false" outlineLevel="0" collapsed="false">
      <c r="A64" s="1" t="s">
        <v>48</v>
      </c>
      <c r="B64" s="33"/>
      <c r="C64" s="45" t="n">
        <f aca="false">'Kops c'!C36:H36</f>
        <v>0</v>
      </c>
      <c r="D64" s="45"/>
      <c r="E64" s="45"/>
      <c r="F64" s="45"/>
      <c r="G64" s="45"/>
      <c r="H64" s="45"/>
      <c r="I64" s="33"/>
      <c r="J64" s="33"/>
      <c r="K64" s="33"/>
      <c r="L64" s="33"/>
      <c r="M64" s="33"/>
      <c r="N64" s="33"/>
      <c r="O64" s="33"/>
      <c r="P64" s="33"/>
    </row>
    <row r="65" customFormat="false" ht="11.25" hidden="false" customHeight="true" outlineLevel="0" collapsed="false">
      <c r="A65" s="33"/>
      <c r="B65" s="33"/>
      <c r="C65" s="31" t="s">
        <v>20</v>
      </c>
      <c r="D65" s="31"/>
      <c r="E65" s="31"/>
      <c r="F65" s="31"/>
      <c r="G65" s="31"/>
      <c r="H65" s="31"/>
      <c r="I65" s="33"/>
      <c r="J65" s="33"/>
      <c r="K65" s="33"/>
      <c r="L65" s="33"/>
      <c r="M65" s="33"/>
      <c r="N65" s="33"/>
      <c r="O65" s="33"/>
      <c r="P65" s="33"/>
    </row>
    <row r="66" customFormat="false" ht="11.25" hidden="false" customHeight="false" outlineLevel="0" collapsed="false">
      <c r="A66" s="33"/>
      <c r="B66" s="33"/>
      <c r="C66" s="33"/>
      <c r="D66" s="33"/>
      <c r="E66" s="33"/>
      <c r="F66" s="33"/>
      <c r="G66" s="33"/>
      <c r="H66" s="33"/>
      <c r="I66" s="33"/>
      <c r="J66" s="33"/>
      <c r="K66" s="33"/>
      <c r="L66" s="33"/>
      <c r="M66" s="33"/>
      <c r="N66" s="33"/>
      <c r="O66" s="33"/>
      <c r="P66" s="33"/>
    </row>
    <row r="67" customFormat="false" ht="11.25" hidden="false" customHeight="false" outlineLevel="0" collapsed="false">
      <c r="A67" s="97" t="s">
        <v>21</v>
      </c>
      <c r="B67" s="98"/>
      <c r="C67" s="99" t="n">
        <f aca="false">'Kops c'!C39</f>
        <v>0</v>
      </c>
      <c r="D67" s="98"/>
      <c r="E67" s="33"/>
      <c r="F67" s="33"/>
      <c r="G67" s="33"/>
      <c r="H67" s="33"/>
      <c r="I67" s="33"/>
      <c r="J67" s="33"/>
      <c r="K67" s="33"/>
      <c r="L67" s="33"/>
      <c r="M67" s="33"/>
      <c r="N67" s="33"/>
      <c r="O67" s="33"/>
      <c r="P67" s="33"/>
    </row>
    <row r="68" customFormat="false" ht="11.25" hidden="false" customHeight="false" outlineLevel="0" collapsed="false">
      <c r="A68" s="33"/>
      <c r="B68" s="33"/>
      <c r="C68" s="33"/>
      <c r="D68" s="33"/>
      <c r="E68" s="33"/>
      <c r="F68" s="33"/>
      <c r="G68" s="33"/>
      <c r="H68" s="33"/>
      <c r="I68" s="33"/>
      <c r="J68" s="33"/>
      <c r="K68" s="33"/>
      <c r="L68" s="33"/>
      <c r="M68" s="33"/>
      <c r="N68" s="33"/>
      <c r="O68" s="33"/>
      <c r="P68"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56:K56"/>
    <mergeCell ref="C59:H59"/>
    <mergeCell ref="C60:H60"/>
    <mergeCell ref="A62:D62"/>
    <mergeCell ref="C64:H64"/>
    <mergeCell ref="C65:H65"/>
  </mergeCells>
  <conditionalFormatting sqref="A56:K56">
    <cfRule type="containsText" priority="2" operator="containsText" aboveAverage="0" equalAverage="0" bottom="0" percent="0" rank="0" text="Tiešās izmaksas kopā, t. sk. darba devēja sociālais nodoklis __.__% " dxfId="3">
      <formula>NOT(ISERROR(SEARCH("Tiešās izmaksas kopā, t. sk. darba devēja sociālais nodoklis __.__% ",A56)))</formula>
    </cfRule>
  </conditionalFormatting>
  <conditionalFormatting sqref="C2:I2 D5:L8 N9:O9 A14:P55 L56:P56 C59:H59 C64:H64 C67">
    <cfRule type="cellIs" priority="3" operator="equal" aboveAverage="0" equalAverage="0" bottom="0" percent="0" rank="0" text="" dxfId="1">
      <formula>0</formula>
    </cfRule>
  </conditionalFormatting>
  <printOptions headings="false" gridLines="false" gridLinesSet="true" horizontalCentered="false" verticalCentered="false"/>
  <pageMargins left="0" right="0" top="0.39375" bottom="0.39375"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C000"/>
    <pageSetUpPr fitToPage="false"/>
  </sheetPr>
  <dimension ref="A1:P68"/>
  <sheetViews>
    <sheetView showFormulas="false" showGridLines="true" showRowColHeaders="true" showZeros="true" rightToLeft="false" tabSelected="false" showOutlineSymbols="true" defaultGridColor="true" view="normal" topLeftCell="A9" colorId="64" zoomScale="100" zoomScaleNormal="100" zoomScalePageLayoutView="85" workbookViewId="0">
      <selection pane="topLeft" activeCell="E35" activeCellId="0" sqref="E35"/>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5.28"/>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5.43"/>
    <col collapsed="false" customWidth="true" hidden="false" outlineLevel="0" max="7" min="7" style="1" width="4.86"/>
    <col collapsed="false" customWidth="true" hidden="false" outlineLevel="0" max="10" min="8" style="1" width="6.71"/>
    <col collapsed="false" customWidth="true" hidden="false" outlineLevel="0" max="11" min="11" style="1" width="7"/>
    <col collapsed="false" customWidth="true" hidden="false" outlineLevel="0" max="15" min="12" style="1" width="7.71"/>
    <col collapsed="false" customWidth="true" hidden="false" outlineLevel="0" max="16" min="16" style="1" width="9"/>
    <col collapsed="false" customWidth="false" hidden="false" outlineLevel="0" max="1024" min="17" style="1" width="9.14"/>
  </cols>
  <sheetData>
    <row r="1" customFormat="false" ht="11.25" hidden="false" customHeight="false" outlineLevel="0" collapsed="false">
      <c r="A1" s="94"/>
      <c r="B1" s="94"/>
      <c r="C1" s="118" t="s">
        <v>51</v>
      </c>
      <c r="D1" s="119" t="n">
        <f aca="false">'2a+c+n'!D1</f>
        <v>2</v>
      </c>
      <c r="E1" s="94"/>
      <c r="F1" s="94"/>
      <c r="G1" s="94"/>
      <c r="H1" s="94"/>
      <c r="I1" s="94"/>
      <c r="J1" s="94"/>
      <c r="N1" s="120"/>
      <c r="O1" s="118"/>
      <c r="P1" s="121"/>
    </row>
    <row r="2" customFormat="false" ht="11.25" hidden="false" customHeight="false" outlineLevel="0" collapsed="false">
      <c r="A2" s="122"/>
      <c r="B2" s="122"/>
      <c r="C2" s="123" t="str">
        <f aca="false">'2a+c+n'!C2:I2</f>
        <v>Cokola siltināšana</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26</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229" t="n">
        <f aca="false">ar</f>
        <v>0</v>
      </c>
      <c r="B9" s="229"/>
      <c r="C9" s="229"/>
      <c r="D9" s="229"/>
      <c r="E9" s="229"/>
      <c r="F9" s="229"/>
      <c r="G9" s="128"/>
      <c r="H9" s="128"/>
      <c r="I9" s="128"/>
      <c r="J9" s="129" t="s">
        <v>53</v>
      </c>
      <c r="K9" s="129"/>
      <c r="L9" s="129"/>
      <c r="M9" s="129"/>
      <c r="N9" s="130" t="n">
        <f aca="false">P56</f>
        <v>0</v>
      </c>
      <c r="O9" s="130"/>
      <c r="P9" s="128"/>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row>
    <row r="11" customFormat="false" ht="12" hidden="false" customHeight="false" outlineLevel="0" collapsed="false">
      <c r="A11" s="131"/>
      <c r="B11" s="132"/>
      <c r="C11" s="5"/>
      <c r="D11" s="94"/>
      <c r="E11" s="94"/>
      <c r="F11" s="94"/>
      <c r="G11" s="94"/>
      <c r="H11" s="94"/>
      <c r="I11" s="94"/>
      <c r="J11" s="94"/>
      <c r="K11" s="94"/>
      <c r="L11" s="135"/>
      <c r="M11" s="135"/>
      <c r="N11" s="136"/>
      <c r="O11" s="120"/>
      <c r="P11" s="94"/>
    </row>
    <row r="12" customFormat="false" ht="11.25" hidden="false" customHeight="true" outlineLevel="0" collapsed="false">
      <c r="A12" s="58" t="s">
        <v>34</v>
      </c>
      <c r="B12" s="137" t="s">
        <v>56</v>
      </c>
      <c r="C12" s="138" t="s">
        <v>57</v>
      </c>
      <c r="D12" s="139" t="s">
        <v>58</v>
      </c>
      <c r="E12" s="140" t="s">
        <v>59</v>
      </c>
      <c r="F12" s="141" t="s">
        <v>60</v>
      </c>
      <c r="G12" s="141"/>
      <c r="H12" s="141"/>
      <c r="I12" s="141"/>
      <c r="J12" s="141"/>
      <c r="K12" s="141"/>
      <c r="L12" s="235" t="s">
        <v>61</v>
      </c>
      <c r="M12" s="235"/>
      <c r="N12" s="235"/>
      <c r="O12" s="235"/>
      <c r="P12" s="235"/>
    </row>
    <row r="13" customFormat="false" ht="118.5" hidden="false" customHeight="false" outlineLevel="0" collapsed="false">
      <c r="A13" s="58"/>
      <c r="B13" s="137"/>
      <c r="C13" s="138"/>
      <c r="D13" s="139"/>
      <c r="E13" s="140"/>
      <c r="F13" s="142" t="s">
        <v>63</v>
      </c>
      <c r="G13" s="143" t="s">
        <v>64</v>
      </c>
      <c r="H13" s="143" t="s">
        <v>65</v>
      </c>
      <c r="I13" s="143" t="s">
        <v>66</v>
      </c>
      <c r="J13" s="143" t="s">
        <v>67</v>
      </c>
      <c r="K13" s="144" t="s">
        <v>68</v>
      </c>
      <c r="L13" s="236" t="s">
        <v>63</v>
      </c>
      <c r="M13" s="143" t="s">
        <v>65</v>
      </c>
      <c r="N13" s="143" t="s">
        <v>66</v>
      </c>
      <c r="O13" s="143" t="s">
        <v>67</v>
      </c>
      <c r="P13" s="230" t="s">
        <v>68</v>
      </c>
    </row>
    <row r="14" customFormat="false" ht="11.25" hidden="false" customHeight="false" outlineLevel="0" collapsed="false">
      <c r="A14" s="65" t="n">
        <f aca="false">IF(P14=0,0,IF(COUNTBLANK(P14)=1,0,COUNTA($P$14:P14)))</f>
        <v>0</v>
      </c>
      <c r="B14" s="70" t="n">
        <f aca="false">IF($C$4="Neattiecināmās izmaksas",IF('2a+c+n'!$Q14="N",'2a+c+n'!B14,0))</f>
        <v>0</v>
      </c>
      <c r="C14" s="70" t="n">
        <f aca="false">IF($C$4="Neattiecināmās izmaksas",IF('2a+c+n'!$Q14="N",'2a+c+n'!C14,0))</f>
        <v>0</v>
      </c>
      <c r="D14" s="70" t="n">
        <f aca="false">IF($C$4="Neattiecināmās izmaksas",IF('2a+c+n'!$Q14="N",'2a+c+n'!D14,0))</f>
        <v>0</v>
      </c>
      <c r="E14" s="71"/>
      <c r="F14" s="69"/>
      <c r="G14" s="70" t="n">
        <f aca="false">IF($C$4="Neattiecināmās izmaksas",IF('2a+c+n'!$Q14="N",'2a+c+n'!G14,0))</f>
        <v>0</v>
      </c>
      <c r="H14" s="70" t="n">
        <f aca="false">IF($C$4="Neattiecināmās izmaksas",IF('2a+c+n'!$Q14="N",'2a+c+n'!H14,0))</f>
        <v>0</v>
      </c>
      <c r="I14" s="70"/>
      <c r="J14" s="70"/>
      <c r="K14" s="71" t="n">
        <f aca="false">IF($C$4="Neattiecināmās izmaksas",IF('2a+c+n'!$Q14="N",'2a+c+n'!K14,0))</f>
        <v>0</v>
      </c>
      <c r="L14" s="237" t="n">
        <f aca="false">IF($C$4="Neattiecināmās izmaksas",IF('2a+c+n'!$Q14="N",'2a+c+n'!L14,0))</f>
        <v>0</v>
      </c>
      <c r="M14" s="70" t="n">
        <f aca="false">IF($C$4="Neattiecināmās izmaksas",IF('2a+c+n'!$Q14="N",'2a+c+n'!M14,0))</f>
        <v>0</v>
      </c>
      <c r="N14" s="70" t="n">
        <f aca="false">IF($C$4="Neattiecināmās izmaksas",IF('2a+c+n'!$Q14="N",'2a+c+n'!N14,0))</f>
        <v>0</v>
      </c>
      <c r="O14" s="70" t="n">
        <f aca="false">IF($C$4="Neattiecināmās izmaksas",IF('2a+c+n'!$Q14="N",'2a+c+n'!O14,0))</f>
        <v>0</v>
      </c>
      <c r="P14" s="71" t="n">
        <f aca="false">IF($C$4="Neattiecināmās izmaksas",IF('2a+c+n'!$Q14="N",'2a+c+n'!P14,0))</f>
        <v>0</v>
      </c>
    </row>
    <row r="15" customFormat="false" ht="11.25" hidden="false" customHeight="false" outlineLevel="0" collapsed="false">
      <c r="A15" s="13" t="n">
        <f aca="false">IF(P15=0,0,IF(COUNTBLANK(P15)=1,0,COUNTA($P$14:P15)))</f>
        <v>0</v>
      </c>
      <c r="B15" s="76" t="n">
        <f aca="false">IF($C$4="Neattiecināmās izmaksas",IF('2a+c+n'!$Q15="N",'2a+c+n'!B15,0))</f>
        <v>0</v>
      </c>
      <c r="C15" s="76" t="n">
        <f aca="false">IF($C$4="Neattiecināmās izmaksas",IF('2a+c+n'!$Q15="N",'2a+c+n'!C15,0))</f>
        <v>0</v>
      </c>
      <c r="D15" s="76" t="n">
        <f aca="false">IF($C$4="Neattiecināmās izmaksas",IF('2a+c+n'!$Q15="N",'2a+c+n'!D15,0))</f>
        <v>0</v>
      </c>
      <c r="E15" s="77"/>
      <c r="F15" s="75"/>
      <c r="G15" s="76"/>
      <c r="H15" s="76" t="n">
        <f aca="false">IF($C$4="Neattiecināmās izmaksas",IF('2a+c+n'!$Q15="N",'2a+c+n'!H15,0))</f>
        <v>0</v>
      </c>
      <c r="I15" s="76"/>
      <c r="J15" s="76"/>
      <c r="K15" s="77" t="n">
        <f aca="false">IF($C$4="Neattiecināmās izmaksas",IF('2a+c+n'!$Q15="N",'2a+c+n'!K15,0))</f>
        <v>0</v>
      </c>
      <c r="L15" s="238" t="n">
        <f aca="false">IF($C$4="Neattiecināmās izmaksas",IF('2a+c+n'!$Q15="N",'2a+c+n'!L15,0))</f>
        <v>0</v>
      </c>
      <c r="M15" s="76" t="n">
        <f aca="false">IF($C$4="Neattiecināmās izmaksas",IF('2a+c+n'!$Q15="N",'2a+c+n'!M15,0))</f>
        <v>0</v>
      </c>
      <c r="N15" s="76" t="n">
        <f aca="false">IF($C$4="Neattiecināmās izmaksas",IF('2a+c+n'!$Q15="N",'2a+c+n'!N15,0))</f>
        <v>0</v>
      </c>
      <c r="O15" s="76" t="n">
        <f aca="false">IF($C$4="Neattiecināmās izmaksas",IF('2a+c+n'!$Q15="N",'2a+c+n'!O15,0))</f>
        <v>0</v>
      </c>
      <c r="P15" s="77" t="n">
        <f aca="false">IF($C$4="Neattiecināmās izmaksas",IF('2a+c+n'!$Q15="N",'2a+c+n'!P15,0))</f>
        <v>0</v>
      </c>
    </row>
    <row r="16" customFormat="false" ht="11.25" hidden="false" customHeight="false" outlineLevel="0" collapsed="false">
      <c r="A16" s="13" t="n">
        <f aca="false">IF(P16=0,0,IF(COUNTBLANK(P16)=1,0,COUNTA($P$14:P16)))</f>
        <v>0</v>
      </c>
      <c r="B16" s="76" t="n">
        <f aca="false">IF($C$4="Neattiecināmās izmaksas",IF('2a+c+n'!$Q16="N",'2a+c+n'!B16,0))</f>
        <v>0</v>
      </c>
      <c r="C16" s="76" t="n">
        <f aca="false">IF($C$4="Neattiecināmās izmaksas",IF('2a+c+n'!$Q16="N",'2a+c+n'!C16,0))</f>
        <v>0</v>
      </c>
      <c r="D16" s="76" t="n">
        <f aca="false">IF($C$4="Neattiecināmās izmaksas",IF('2a+c+n'!$Q16="N",'2a+c+n'!D16,0))</f>
        <v>0</v>
      </c>
      <c r="E16" s="77"/>
      <c r="F16" s="75"/>
      <c r="G16" s="76"/>
      <c r="H16" s="76" t="n">
        <f aca="false">IF($C$4="Neattiecināmās izmaksas",IF('2a+c+n'!$Q16="N",'2a+c+n'!H16,0))</f>
        <v>0</v>
      </c>
      <c r="I16" s="76"/>
      <c r="J16" s="76"/>
      <c r="K16" s="77" t="n">
        <f aca="false">IF($C$4="Neattiecināmās izmaksas",IF('2a+c+n'!$Q16="N",'2a+c+n'!K16,0))</f>
        <v>0</v>
      </c>
      <c r="L16" s="238" t="n">
        <f aca="false">IF($C$4="Neattiecināmās izmaksas",IF('2a+c+n'!$Q16="N",'2a+c+n'!L16,0))</f>
        <v>0</v>
      </c>
      <c r="M16" s="76" t="n">
        <f aca="false">IF($C$4="Neattiecināmās izmaksas",IF('2a+c+n'!$Q16="N",'2a+c+n'!M16,0))</f>
        <v>0</v>
      </c>
      <c r="N16" s="76" t="n">
        <f aca="false">IF($C$4="Neattiecināmās izmaksas",IF('2a+c+n'!$Q16="N",'2a+c+n'!N16,0))</f>
        <v>0</v>
      </c>
      <c r="O16" s="76" t="n">
        <f aca="false">IF($C$4="Neattiecināmās izmaksas",IF('2a+c+n'!$Q16="N",'2a+c+n'!O16,0))</f>
        <v>0</v>
      </c>
      <c r="P16" s="77" t="n">
        <f aca="false">IF($C$4="Neattiecināmās izmaksas",IF('2a+c+n'!$Q16="N",'2a+c+n'!P16,0))</f>
        <v>0</v>
      </c>
    </row>
    <row r="17" customFormat="false" ht="11.25" hidden="false" customHeight="false" outlineLevel="0" collapsed="false">
      <c r="A17" s="13" t="n">
        <f aca="false">IF(P17=0,0,IF(COUNTBLANK(P17)=1,0,COUNTA($P$14:P17)))</f>
        <v>0</v>
      </c>
      <c r="B17" s="76" t="n">
        <f aca="false">IF($C$4="Neattiecināmās izmaksas",IF('2a+c+n'!$Q17="N",'2a+c+n'!B17,0))</f>
        <v>0</v>
      </c>
      <c r="C17" s="76" t="n">
        <f aca="false">IF($C$4="Neattiecināmās izmaksas",IF('2a+c+n'!$Q17="N",'2a+c+n'!C17,0))</f>
        <v>0</v>
      </c>
      <c r="D17" s="76" t="n">
        <f aca="false">IF($C$4="Neattiecināmās izmaksas",IF('2a+c+n'!$Q17="N",'2a+c+n'!D17,0))</f>
        <v>0</v>
      </c>
      <c r="E17" s="77"/>
      <c r="F17" s="75"/>
      <c r="G17" s="76"/>
      <c r="H17" s="76" t="n">
        <f aca="false">IF($C$4="Neattiecināmās izmaksas",IF('2a+c+n'!$Q17="N",'2a+c+n'!H17,0))</f>
        <v>0</v>
      </c>
      <c r="I17" s="76"/>
      <c r="J17" s="76"/>
      <c r="K17" s="77" t="n">
        <f aca="false">IF($C$4="Neattiecināmās izmaksas",IF('2a+c+n'!$Q17="N",'2a+c+n'!K17,0))</f>
        <v>0</v>
      </c>
      <c r="L17" s="238" t="n">
        <f aca="false">IF($C$4="Neattiecināmās izmaksas",IF('2a+c+n'!$Q17="N",'2a+c+n'!L17,0))</f>
        <v>0</v>
      </c>
      <c r="M17" s="76" t="n">
        <f aca="false">IF($C$4="Neattiecināmās izmaksas",IF('2a+c+n'!$Q17="N",'2a+c+n'!M17,0))</f>
        <v>0</v>
      </c>
      <c r="N17" s="76" t="n">
        <f aca="false">IF($C$4="Neattiecināmās izmaksas",IF('2a+c+n'!$Q17="N",'2a+c+n'!N17,0))</f>
        <v>0</v>
      </c>
      <c r="O17" s="76" t="n">
        <f aca="false">IF($C$4="Neattiecināmās izmaksas",IF('2a+c+n'!$Q17="N",'2a+c+n'!O17,0))</f>
        <v>0</v>
      </c>
      <c r="P17" s="77" t="n">
        <f aca="false">IF($C$4="Neattiecināmās izmaksas",IF('2a+c+n'!$Q17="N",'2a+c+n'!P17,0))</f>
        <v>0</v>
      </c>
    </row>
    <row r="18" customFormat="false" ht="11.25" hidden="false" customHeight="false" outlineLevel="0" collapsed="false">
      <c r="A18" s="13" t="n">
        <f aca="false">IF(P18=0,0,IF(COUNTBLANK(P18)=1,0,COUNTA($P$14:P18)))</f>
        <v>0</v>
      </c>
      <c r="B18" s="76" t="n">
        <f aca="false">IF($C$4="Neattiecināmās izmaksas",IF('2a+c+n'!$Q18="N",'2a+c+n'!B18,0))</f>
        <v>0</v>
      </c>
      <c r="C18" s="76" t="n">
        <f aca="false">IF($C$4="Neattiecināmās izmaksas",IF('2a+c+n'!$Q18="N",'2a+c+n'!C18,0))</f>
        <v>0</v>
      </c>
      <c r="D18" s="76" t="n">
        <f aca="false">IF($C$4="Neattiecināmās izmaksas",IF('2a+c+n'!$Q18="N",'2a+c+n'!D18,0))</f>
        <v>0</v>
      </c>
      <c r="E18" s="77"/>
      <c r="F18" s="75"/>
      <c r="G18" s="76"/>
      <c r="H18" s="76" t="n">
        <f aca="false">IF($C$4="Neattiecināmās izmaksas",IF('2a+c+n'!$Q18="N",'2a+c+n'!H18,0))</f>
        <v>0</v>
      </c>
      <c r="I18" s="76"/>
      <c r="J18" s="76"/>
      <c r="K18" s="77" t="n">
        <f aca="false">IF($C$4="Neattiecināmās izmaksas",IF('2a+c+n'!$Q18="N",'2a+c+n'!K18,0))</f>
        <v>0</v>
      </c>
      <c r="L18" s="238" t="n">
        <f aca="false">IF($C$4="Neattiecināmās izmaksas",IF('2a+c+n'!$Q18="N",'2a+c+n'!L18,0))</f>
        <v>0</v>
      </c>
      <c r="M18" s="76" t="n">
        <f aca="false">IF($C$4="Neattiecināmās izmaksas",IF('2a+c+n'!$Q18="N",'2a+c+n'!M18,0))</f>
        <v>0</v>
      </c>
      <c r="N18" s="76" t="n">
        <f aca="false">IF($C$4="Neattiecināmās izmaksas",IF('2a+c+n'!$Q18="N",'2a+c+n'!N18,0))</f>
        <v>0</v>
      </c>
      <c r="O18" s="76" t="n">
        <f aca="false">IF($C$4="Neattiecināmās izmaksas",IF('2a+c+n'!$Q18="N",'2a+c+n'!O18,0))</f>
        <v>0</v>
      </c>
      <c r="P18" s="77" t="n">
        <f aca="false">IF($C$4="Neattiecināmās izmaksas",IF('2a+c+n'!$Q18="N",'2a+c+n'!P18,0))</f>
        <v>0</v>
      </c>
    </row>
    <row r="19" customFormat="false" ht="11.25" hidden="false" customHeight="false" outlineLevel="0" collapsed="false">
      <c r="A19" s="13" t="n">
        <f aca="false">IF(P19=0,0,IF(COUNTBLANK(P19)=1,0,COUNTA($P$14:P19)))</f>
        <v>0</v>
      </c>
      <c r="B19" s="76" t="n">
        <f aca="false">IF($C$4="Neattiecināmās izmaksas",IF('2a+c+n'!$Q19="N",'2a+c+n'!B19,0))</f>
        <v>0</v>
      </c>
      <c r="C19" s="76" t="n">
        <f aca="false">IF($C$4="Neattiecināmās izmaksas",IF('2a+c+n'!$Q19="N",'2a+c+n'!C19,0))</f>
        <v>0</v>
      </c>
      <c r="D19" s="76" t="n">
        <f aca="false">IF($C$4="Neattiecināmās izmaksas",IF('2a+c+n'!$Q19="N",'2a+c+n'!D19,0))</f>
        <v>0</v>
      </c>
      <c r="E19" s="77"/>
      <c r="F19" s="75"/>
      <c r="G19" s="76"/>
      <c r="H19" s="76" t="n">
        <f aca="false">IF($C$4="Neattiecināmās izmaksas",IF('2a+c+n'!$Q19="N",'2a+c+n'!H19,0))</f>
        <v>0</v>
      </c>
      <c r="I19" s="76"/>
      <c r="J19" s="76"/>
      <c r="K19" s="77" t="n">
        <f aca="false">IF($C$4="Neattiecināmās izmaksas",IF('2a+c+n'!$Q19="N",'2a+c+n'!K19,0))</f>
        <v>0</v>
      </c>
      <c r="L19" s="238" t="n">
        <f aca="false">IF($C$4="Neattiecināmās izmaksas",IF('2a+c+n'!$Q19="N",'2a+c+n'!L19,0))</f>
        <v>0</v>
      </c>
      <c r="M19" s="76" t="n">
        <f aca="false">IF($C$4="Neattiecināmās izmaksas",IF('2a+c+n'!$Q19="N",'2a+c+n'!M19,0))</f>
        <v>0</v>
      </c>
      <c r="N19" s="76" t="n">
        <f aca="false">IF($C$4="Neattiecināmās izmaksas",IF('2a+c+n'!$Q19="N",'2a+c+n'!N19,0))</f>
        <v>0</v>
      </c>
      <c r="O19" s="76" t="n">
        <f aca="false">IF($C$4="Neattiecināmās izmaksas",IF('2a+c+n'!$Q19="N",'2a+c+n'!O19,0))</f>
        <v>0</v>
      </c>
      <c r="P19" s="77" t="n">
        <f aca="false">IF($C$4="Neattiecināmās izmaksas",IF('2a+c+n'!$Q19="N",'2a+c+n'!P19,0))</f>
        <v>0</v>
      </c>
    </row>
    <row r="20" customFormat="false" ht="11.25" hidden="false" customHeight="false" outlineLevel="0" collapsed="false">
      <c r="A20" s="13" t="n">
        <f aca="false">IF(P20=0,0,IF(COUNTBLANK(P20)=1,0,COUNTA($P$14:P20)))</f>
        <v>0</v>
      </c>
      <c r="B20" s="76" t="n">
        <f aca="false">IF($C$4="Neattiecināmās izmaksas",IF('2a+c+n'!$Q20="N",'2a+c+n'!B20,0))</f>
        <v>0</v>
      </c>
      <c r="C20" s="76" t="n">
        <f aca="false">IF($C$4="Neattiecināmās izmaksas",IF('2a+c+n'!$Q20="N",'2a+c+n'!C20,0))</f>
        <v>0</v>
      </c>
      <c r="D20" s="76" t="n">
        <f aca="false">IF($C$4="Neattiecināmās izmaksas",IF('2a+c+n'!$Q20="N",'2a+c+n'!D20,0))</f>
        <v>0</v>
      </c>
      <c r="E20" s="77"/>
      <c r="F20" s="75"/>
      <c r="G20" s="76"/>
      <c r="H20" s="76" t="n">
        <f aca="false">IF($C$4="Neattiecināmās izmaksas",IF('2a+c+n'!$Q20="N",'2a+c+n'!H20,0))</f>
        <v>0</v>
      </c>
      <c r="I20" s="76"/>
      <c r="J20" s="76"/>
      <c r="K20" s="77" t="n">
        <f aca="false">IF($C$4="Neattiecināmās izmaksas",IF('2a+c+n'!$Q20="N",'2a+c+n'!K20,0))</f>
        <v>0</v>
      </c>
      <c r="L20" s="238" t="n">
        <f aca="false">IF($C$4="Neattiecināmās izmaksas",IF('2a+c+n'!$Q20="N",'2a+c+n'!L20,0))</f>
        <v>0</v>
      </c>
      <c r="M20" s="76" t="n">
        <f aca="false">IF($C$4="Neattiecināmās izmaksas",IF('2a+c+n'!$Q20="N",'2a+c+n'!M20,0))</f>
        <v>0</v>
      </c>
      <c r="N20" s="76" t="n">
        <f aca="false">IF($C$4="Neattiecināmās izmaksas",IF('2a+c+n'!$Q20="N",'2a+c+n'!N20,0))</f>
        <v>0</v>
      </c>
      <c r="O20" s="76" t="n">
        <f aca="false">IF($C$4="Neattiecināmās izmaksas",IF('2a+c+n'!$Q20="N",'2a+c+n'!O20,0))</f>
        <v>0</v>
      </c>
      <c r="P20" s="77" t="n">
        <f aca="false">IF($C$4="Neattiecināmās izmaksas",IF('2a+c+n'!$Q20="N",'2a+c+n'!P20,0))</f>
        <v>0</v>
      </c>
    </row>
    <row r="21" customFormat="false" ht="11.25" hidden="false" customHeight="false" outlineLevel="0" collapsed="false">
      <c r="A21" s="13" t="n">
        <f aca="false">IF(P21=0,0,IF(COUNTBLANK(P21)=1,0,COUNTA($P$14:P21)))</f>
        <v>0</v>
      </c>
      <c r="B21" s="76" t="n">
        <f aca="false">IF($C$4="Neattiecināmās izmaksas",IF('2a+c+n'!$Q21="N",'2a+c+n'!B21,0))</f>
        <v>0</v>
      </c>
      <c r="C21" s="76" t="n">
        <f aca="false">IF($C$4="Neattiecināmās izmaksas",IF('2a+c+n'!$Q21="N",'2a+c+n'!C21,0))</f>
        <v>0</v>
      </c>
      <c r="D21" s="76" t="n">
        <f aca="false">IF($C$4="Neattiecināmās izmaksas",IF('2a+c+n'!$Q21="N",'2a+c+n'!D21,0))</f>
        <v>0</v>
      </c>
      <c r="E21" s="77"/>
      <c r="F21" s="75"/>
      <c r="G21" s="76"/>
      <c r="H21" s="76" t="n">
        <f aca="false">IF($C$4="Neattiecināmās izmaksas",IF('2a+c+n'!$Q21="N",'2a+c+n'!H21,0))</f>
        <v>0</v>
      </c>
      <c r="I21" s="76"/>
      <c r="J21" s="76"/>
      <c r="K21" s="77" t="n">
        <f aca="false">IF($C$4="Neattiecināmās izmaksas",IF('2a+c+n'!$Q21="N",'2a+c+n'!K21,0))</f>
        <v>0</v>
      </c>
      <c r="L21" s="238" t="n">
        <f aca="false">IF($C$4="Neattiecināmās izmaksas",IF('2a+c+n'!$Q21="N",'2a+c+n'!L21,0))</f>
        <v>0</v>
      </c>
      <c r="M21" s="76" t="n">
        <f aca="false">IF($C$4="Neattiecināmās izmaksas",IF('2a+c+n'!$Q21="N",'2a+c+n'!M21,0))</f>
        <v>0</v>
      </c>
      <c r="N21" s="76" t="n">
        <f aca="false">IF($C$4="Neattiecināmās izmaksas",IF('2a+c+n'!$Q21="N",'2a+c+n'!N21,0))</f>
        <v>0</v>
      </c>
      <c r="O21" s="76" t="n">
        <f aca="false">IF($C$4="Neattiecināmās izmaksas",IF('2a+c+n'!$Q21="N",'2a+c+n'!O21,0))</f>
        <v>0</v>
      </c>
      <c r="P21" s="77" t="n">
        <f aca="false">IF($C$4="Neattiecināmās izmaksas",IF('2a+c+n'!$Q21="N",'2a+c+n'!P21,0))</f>
        <v>0</v>
      </c>
    </row>
    <row r="22" customFormat="false" ht="11.25" hidden="false" customHeight="false" outlineLevel="0" collapsed="false">
      <c r="A22" s="13" t="n">
        <f aca="false">IF(P22=0,0,IF(COUNTBLANK(P22)=1,0,COUNTA($P$14:P22)))</f>
        <v>0</v>
      </c>
      <c r="B22" s="76" t="n">
        <f aca="false">IF($C$4="Neattiecināmās izmaksas",IF('2a+c+n'!$Q22="N",'2a+c+n'!B22,0))</f>
        <v>0</v>
      </c>
      <c r="C22" s="76" t="n">
        <f aca="false">IF($C$4="Neattiecināmās izmaksas",IF('2a+c+n'!$Q22="N",'2a+c+n'!C22,0))</f>
        <v>0</v>
      </c>
      <c r="D22" s="76" t="n">
        <f aca="false">IF($C$4="Neattiecināmās izmaksas",IF('2a+c+n'!$Q22="N",'2a+c+n'!D22,0))</f>
        <v>0</v>
      </c>
      <c r="E22" s="77"/>
      <c r="F22" s="75"/>
      <c r="G22" s="76"/>
      <c r="H22" s="76" t="n">
        <f aca="false">IF($C$4="Neattiecināmās izmaksas",IF('2a+c+n'!$Q22="N",'2a+c+n'!H22,0))</f>
        <v>0</v>
      </c>
      <c r="I22" s="76"/>
      <c r="J22" s="76"/>
      <c r="K22" s="77" t="n">
        <f aca="false">IF($C$4="Neattiecināmās izmaksas",IF('2a+c+n'!$Q22="N",'2a+c+n'!K22,0))</f>
        <v>0</v>
      </c>
      <c r="L22" s="238" t="n">
        <f aca="false">IF($C$4="Neattiecināmās izmaksas",IF('2a+c+n'!$Q22="N",'2a+c+n'!L22,0))</f>
        <v>0</v>
      </c>
      <c r="M22" s="76" t="n">
        <f aca="false">IF($C$4="Neattiecināmās izmaksas",IF('2a+c+n'!$Q22="N",'2a+c+n'!M22,0))</f>
        <v>0</v>
      </c>
      <c r="N22" s="76" t="n">
        <f aca="false">IF($C$4="Neattiecināmās izmaksas",IF('2a+c+n'!$Q22="N",'2a+c+n'!N22,0))</f>
        <v>0</v>
      </c>
      <c r="O22" s="76" t="n">
        <f aca="false">IF($C$4="Neattiecināmās izmaksas",IF('2a+c+n'!$Q22="N",'2a+c+n'!O22,0))</f>
        <v>0</v>
      </c>
      <c r="P22" s="77" t="n">
        <f aca="false">IF($C$4="Neattiecināmās izmaksas",IF('2a+c+n'!$Q22="N",'2a+c+n'!P22,0))</f>
        <v>0</v>
      </c>
    </row>
    <row r="23" customFormat="false" ht="11.25" hidden="false" customHeight="false" outlineLevel="0" collapsed="false">
      <c r="A23" s="13" t="n">
        <f aca="false">IF(P23=0,0,IF(COUNTBLANK(P23)=1,0,COUNTA($P$14:P23)))</f>
        <v>0</v>
      </c>
      <c r="B23" s="76" t="n">
        <f aca="false">IF($C$4="Neattiecināmās izmaksas",IF('2a+c+n'!$Q23="N",'2a+c+n'!B23,0))</f>
        <v>0</v>
      </c>
      <c r="C23" s="76" t="n">
        <f aca="false">IF($C$4="Neattiecināmās izmaksas",IF('2a+c+n'!$Q23="N",'2a+c+n'!C23,0))</f>
        <v>0</v>
      </c>
      <c r="D23" s="76" t="n">
        <f aca="false">IF($C$4="Neattiecināmās izmaksas",IF('2a+c+n'!$Q23="N",'2a+c+n'!D23,0))</f>
        <v>0</v>
      </c>
      <c r="E23" s="77"/>
      <c r="F23" s="75"/>
      <c r="G23" s="76"/>
      <c r="H23" s="76" t="n">
        <f aca="false">IF($C$4="Neattiecināmās izmaksas",IF('2a+c+n'!$Q23="N",'2a+c+n'!H23,0))</f>
        <v>0</v>
      </c>
      <c r="I23" s="76"/>
      <c r="J23" s="76"/>
      <c r="K23" s="77" t="n">
        <f aca="false">IF($C$4="Neattiecināmās izmaksas",IF('2a+c+n'!$Q23="N",'2a+c+n'!K23,0))</f>
        <v>0</v>
      </c>
      <c r="L23" s="238" t="n">
        <f aca="false">IF($C$4="Neattiecināmās izmaksas",IF('2a+c+n'!$Q23="N",'2a+c+n'!L23,0))</f>
        <v>0</v>
      </c>
      <c r="M23" s="76" t="n">
        <f aca="false">IF($C$4="Neattiecināmās izmaksas",IF('2a+c+n'!$Q23="N",'2a+c+n'!M23,0))</f>
        <v>0</v>
      </c>
      <c r="N23" s="76" t="n">
        <f aca="false">IF($C$4="Neattiecināmās izmaksas",IF('2a+c+n'!$Q23="N",'2a+c+n'!N23,0))</f>
        <v>0</v>
      </c>
      <c r="O23" s="76" t="n">
        <f aca="false">IF($C$4="Neattiecināmās izmaksas",IF('2a+c+n'!$Q23="N",'2a+c+n'!O23,0))</f>
        <v>0</v>
      </c>
      <c r="P23" s="77" t="n">
        <f aca="false">IF($C$4="Neattiecināmās izmaksas",IF('2a+c+n'!$Q23="N",'2a+c+n'!P23,0))</f>
        <v>0</v>
      </c>
    </row>
    <row r="24" customFormat="false" ht="11.25" hidden="false" customHeight="false" outlineLevel="0" collapsed="false">
      <c r="A24" s="13" t="n">
        <f aca="false">IF(P24=0,0,IF(COUNTBLANK(P24)=1,0,COUNTA($P$14:P24)))</f>
        <v>0</v>
      </c>
      <c r="B24" s="76" t="n">
        <f aca="false">IF($C$4="Neattiecināmās izmaksas",IF('2a+c+n'!$Q24="N",'2a+c+n'!B24,0))</f>
        <v>0</v>
      </c>
      <c r="C24" s="76" t="n">
        <f aca="false">IF($C$4="Neattiecināmās izmaksas",IF('2a+c+n'!$Q24="N",'2a+c+n'!C24,0))</f>
        <v>0</v>
      </c>
      <c r="D24" s="76" t="n">
        <f aca="false">IF($C$4="Neattiecināmās izmaksas",IF('2a+c+n'!$Q24="N",'2a+c+n'!D24,0))</f>
        <v>0</v>
      </c>
      <c r="E24" s="77"/>
      <c r="F24" s="75"/>
      <c r="G24" s="76"/>
      <c r="H24" s="76" t="n">
        <f aca="false">IF($C$4="Neattiecināmās izmaksas",IF('2a+c+n'!$Q24="N",'2a+c+n'!H24,0))</f>
        <v>0</v>
      </c>
      <c r="I24" s="76"/>
      <c r="J24" s="76"/>
      <c r="K24" s="77" t="n">
        <f aca="false">IF($C$4="Neattiecināmās izmaksas",IF('2a+c+n'!$Q24="N",'2a+c+n'!K24,0))</f>
        <v>0</v>
      </c>
      <c r="L24" s="238" t="n">
        <f aca="false">IF($C$4="Neattiecināmās izmaksas",IF('2a+c+n'!$Q24="N",'2a+c+n'!L24,0))</f>
        <v>0</v>
      </c>
      <c r="M24" s="76" t="n">
        <f aca="false">IF($C$4="Neattiecināmās izmaksas",IF('2a+c+n'!$Q24="N",'2a+c+n'!M24,0))</f>
        <v>0</v>
      </c>
      <c r="N24" s="76" t="n">
        <f aca="false">IF($C$4="Neattiecināmās izmaksas",IF('2a+c+n'!$Q24="N",'2a+c+n'!N24,0))</f>
        <v>0</v>
      </c>
      <c r="O24" s="76" t="n">
        <f aca="false">IF($C$4="Neattiecināmās izmaksas",IF('2a+c+n'!$Q24="N",'2a+c+n'!O24,0))</f>
        <v>0</v>
      </c>
      <c r="P24" s="77" t="n">
        <f aca="false">IF($C$4="Neattiecināmās izmaksas",IF('2a+c+n'!$Q24="N",'2a+c+n'!P24,0))</f>
        <v>0</v>
      </c>
    </row>
    <row r="25" customFormat="false" ht="11.25" hidden="false" customHeight="false" outlineLevel="0" collapsed="false">
      <c r="A25" s="13" t="n">
        <f aca="false">IF(P25=0,0,IF(COUNTBLANK(P25)=1,0,COUNTA($P$14:P25)))</f>
        <v>0</v>
      </c>
      <c r="B25" s="76" t="n">
        <f aca="false">IF($C$4="Neattiecināmās izmaksas",IF('2a+c+n'!$Q25="N",'2a+c+n'!B25,0))</f>
        <v>0</v>
      </c>
      <c r="C25" s="76" t="n">
        <f aca="false">IF($C$4="Neattiecināmās izmaksas",IF('2a+c+n'!$Q25="N",'2a+c+n'!C25,0))</f>
        <v>0</v>
      </c>
      <c r="D25" s="76" t="n">
        <f aca="false">IF($C$4="Neattiecināmās izmaksas",IF('2a+c+n'!$Q25="N",'2a+c+n'!D25,0))</f>
        <v>0</v>
      </c>
      <c r="E25" s="77"/>
      <c r="F25" s="75"/>
      <c r="G25" s="76"/>
      <c r="H25" s="76" t="n">
        <f aca="false">IF($C$4="Neattiecināmās izmaksas",IF('2a+c+n'!$Q25="N",'2a+c+n'!H25,0))</f>
        <v>0</v>
      </c>
      <c r="I25" s="76"/>
      <c r="J25" s="76"/>
      <c r="K25" s="77" t="n">
        <f aca="false">IF($C$4="Neattiecināmās izmaksas",IF('2a+c+n'!$Q25="N",'2a+c+n'!K25,0))</f>
        <v>0</v>
      </c>
      <c r="L25" s="238" t="n">
        <f aca="false">IF($C$4="Neattiecināmās izmaksas",IF('2a+c+n'!$Q25="N",'2a+c+n'!L25,0))</f>
        <v>0</v>
      </c>
      <c r="M25" s="76" t="n">
        <f aca="false">IF($C$4="Neattiecināmās izmaksas",IF('2a+c+n'!$Q25="N",'2a+c+n'!M25,0))</f>
        <v>0</v>
      </c>
      <c r="N25" s="76" t="n">
        <f aca="false">IF($C$4="Neattiecināmās izmaksas",IF('2a+c+n'!$Q25="N",'2a+c+n'!N25,0))</f>
        <v>0</v>
      </c>
      <c r="O25" s="76" t="n">
        <f aca="false">IF($C$4="Neattiecināmās izmaksas",IF('2a+c+n'!$Q25="N",'2a+c+n'!O25,0))</f>
        <v>0</v>
      </c>
      <c r="P25" s="77" t="n">
        <f aca="false">IF($C$4="Neattiecināmās izmaksas",IF('2a+c+n'!$Q25="N",'2a+c+n'!P25,0))</f>
        <v>0</v>
      </c>
    </row>
    <row r="26" customFormat="false" ht="11.25" hidden="false" customHeight="false" outlineLevel="0" collapsed="false">
      <c r="A26" s="13" t="n">
        <f aca="false">IF(P26=0,0,IF(COUNTBLANK(P26)=1,0,COUNTA($P$14:P26)))</f>
        <v>0</v>
      </c>
      <c r="B26" s="76" t="n">
        <f aca="false">IF($C$4="Neattiecināmās izmaksas",IF('2a+c+n'!$Q26="N",'2a+c+n'!B26,0))</f>
        <v>0</v>
      </c>
      <c r="C26" s="76" t="n">
        <f aca="false">IF($C$4="Neattiecināmās izmaksas",IF('2a+c+n'!$Q26="N",'2a+c+n'!C26,0))</f>
        <v>0</v>
      </c>
      <c r="D26" s="76" t="n">
        <f aca="false">IF($C$4="Neattiecināmās izmaksas",IF('2a+c+n'!$Q26="N",'2a+c+n'!D26,0))</f>
        <v>0</v>
      </c>
      <c r="E26" s="77"/>
      <c r="F26" s="75"/>
      <c r="G26" s="76"/>
      <c r="H26" s="76" t="n">
        <f aca="false">IF($C$4="Neattiecināmās izmaksas",IF('2a+c+n'!$Q26="N",'2a+c+n'!H26,0))</f>
        <v>0</v>
      </c>
      <c r="I26" s="76"/>
      <c r="J26" s="76"/>
      <c r="K26" s="77" t="n">
        <f aca="false">IF($C$4="Neattiecināmās izmaksas",IF('2a+c+n'!$Q26="N",'2a+c+n'!K26,0))</f>
        <v>0</v>
      </c>
      <c r="L26" s="238" t="n">
        <f aca="false">IF($C$4="Neattiecināmās izmaksas",IF('2a+c+n'!$Q26="N",'2a+c+n'!L26,0))</f>
        <v>0</v>
      </c>
      <c r="M26" s="76" t="n">
        <f aca="false">IF($C$4="Neattiecināmās izmaksas",IF('2a+c+n'!$Q26="N",'2a+c+n'!M26,0))</f>
        <v>0</v>
      </c>
      <c r="N26" s="76" t="n">
        <f aca="false">IF($C$4="Neattiecināmās izmaksas",IF('2a+c+n'!$Q26="N",'2a+c+n'!N26,0))</f>
        <v>0</v>
      </c>
      <c r="O26" s="76" t="n">
        <f aca="false">IF($C$4="Neattiecināmās izmaksas",IF('2a+c+n'!$Q26="N",'2a+c+n'!O26,0))</f>
        <v>0</v>
      </c>
      <c r="P26" s="77" t="n">
        <f aca="false">IF($C$4="Neattiecināmās izmaksas",IF('2a+c+n'!$Q26="N",'2a+c+n'!P26,0))</f>
        <v>0</v>
      </c>
    </row>
    <row r="27" customFormat="false" ht="11.25" hidden="false" customHeight="false" outlineLevel="0" collapsed="false">
      <c r="A27" s="13" t="n">
        <f aca="false">IF(P27=0,0,IF(COUNTBLANK(P27)=1,0,COUNTA($P$14:P27)))</f>
        <v>0</v>
      </c>
      <c r="B27" s="76" t="n">
        <f aca="false">IF($C$4="Neattiecināmās izmaksas",IF('2a+c+n'!$Q27="N",'2a+c+n'!B27,0))</f>
        <v>0</v>
      </c>
      <c r="C27" s="76" t="n">
        <f aca="false">IF($C$4="Neattiecināmās izmaksas",IF('2a+c+n'!$Q27="N",'2a+c+n'!C27,0))</f>
        <v>0</v>
      </c>
      <c r="D27" s="76" t="n">
        <f aca="false">IF($C$4="Neattiecināmās izmaksas",IF('2a+c+n'!$Q27="N",'2a+c+n'!D27,0))</f>
        <v>0</v>
      </c>
      <c r="E27" s="77"/>
      <c r="F27" s="75"/>
      <c r="G27" s="76"/>
      <c r="H27" s="76" t="n">
        <f aca="false">IF($C$4="Neattiecināmās izmaksas",IF('2a+c+n'!$Q27="N",'2a+c+n'!H27,0))</f>
        <v>0</v>
      </c>
      <c r="I27" s="76"/>
      <c r="J27" s="76"/>
      <c r="K27" s="77" t="n">
        <f aca="false">IF($C$4="Neattiecināmās izmaksas",IF('2a+c+n'!$Q27="N",'2a+c+n'!K27,0))</f>
        <v>0</v>
      </c>
      <c r="L27" s="238" t="n">
        <f aca="false">IF($C$4="Neattiecināmās izmaksas",IF('2a+c+n'!$Q27="N",'2a+c+n'!L27,0))</f>
        <v>0</v>
      </c>
      <c r="M27" s="76" t="n">
        <f aca="false">IF($C$4="Neattiecināmās izmaksas",IF('2a+c+n'!$Q27="N",'2a+c+n'!M27,0))</f>
        <v>0</v>
      </c>
      <c r="N27" s="76" t="n">
        <f aca="false">IF($C$4="Neattiecināmās izmaksas",IF('2a+c+n'!$Q27="N",'2a+c+n'!N27,0))</f>
        <v>0</v>
      </c>
      <c r="O27" s="76" t="n">
        <f aca="false">IF($C$4="Neattiecināmās izmaksas",IF('2a+c+n'!$Q27="N",'2a+c+n'!O27,0))</f>
        <v>0</v>
      </c>
      <c r="P27" s="77" t="n">
        <f aca="false">IF($C$4="Neattiecināmās izmaksas",IF('2a+c+n'!$Q27="N",'2a+c+n'!P27,0))</f>
        <v>0</v>
      </c>
    </row>
    <row r="28" customFormat="false" ht="11.25" hidden="false" customHeight="false" outlineLevel="0" collapsed="false">
      <c r="A28" s="13" t="n">
        <f aca="false">IF(P28=0,0,IF(COUNTBLANK(P28)=1,0,COUNTA($P$14:P28)))</f>
        <v>0</v>
      </c>
      <c r="B28" s="76" t="n">
        <f aca="false">IF($C$4="Neattiecināmās izmaksas",IF('2a+c+n'!$Q28="N",'2a+c+n'!B28,0))</f>
        <v>0</v>
      </c>
      <c r="C28" s="76" t="n">
        <f aca="false">IF($C$4="Neattiecināmās izmaksas",IF('2a+c+n'!$Q28="N",'2a+c+n'!C28,0))</f>
        <v>0</v>
      </c>
      <c r="D28" s="76" t="n">
        <f aca="false">IF($C$4="Neattiecināmās izmaksas",IF('2a+c+n'!$Q28="N",'2a+c+n'!D28,0))</f>
        <v>0</v>
      </c>
      <c r="E28" s="77"/>
      <c r="F28" s="75"/>
      <c r="G28" s="76"/>
      <c r="H28" s="76" t="n">
        <f aca="false">IF($C$4="Neattiecināmās izmaksas",IF('2a+c+n'!$Q28="N",'2a+c+n'!H28,0))</f>
        <v>0</v>
      </c>
      <c r="I28" s="76"/>
      <c r="J28" s="76"/>
      <c r="K28" s="77" t="n">
        <f aca="false">IF($C$4="Neattiecināmās izmaksas",IF('2a+c+n'!$Q28="N",'2a+c+n'!K28,0))</f>
        <v>0</v>
      </c>
      <c r="L28" s="238" t="n">
        <f aca="false">IF($C$4="Neattiecināmās izmaksas",IF('2a+c+n'!$Q28="N",'2a+c+n'!L28,0))</f>
        <v>0</v>
      </c>
      <c r="M28" s="76" t="n">
        <f aca="false">IF($C$4="Neattiecināmās izmaksas",IF('2a+c+n'!$Q28="N",'2a+c+n'!M28,0))</f>
        <v>0</v>
      </c>
      <c r="N28" s="76" t="n">
        <f aca="false">IF($C$4="Neattiecināmās izmaksas",IF('2a+c+n'!$Q28="N",'2a+c+n'!N28,0))</f>
        <v>0</v>
      </c>
      <c r="O28" s="76" t="n">
        <f aca="false">IF($C$4="Neattiecināmās izmaksas",IF('2a+c+n'!$Q28="N",'2a+c+n'!O28,0))</f>
        <v>0</v>
      </c>
      <c r="P28" s="77" t="n">
        <f aca="false">IF($C$4="Neattiecināmās izmaksas",IF('2a+c+n'!$Q28="N",'2a+c+n'!P28,0))</f>
        <v>0</v>
      </c>
    </row>
    <row r="29" customFormat="false" ht="11.25" hidden="false" customHeight="false" outlineLevel="0" collapsed="false">
      <c r="A29" s="13" t="n">
        <f aca="false">IF(P29=0,0,IF(COUNTBLANK(P29)=1,0,COUNTA($P$14:P29)))</f>
        <v>0</v>
      </c>
      <c r="B29" s="76" t="n">
        <f aca="false">IF($C$4="Neattiecināmās izmaksas",IF('2a+c+n'!$Q29="N",'2a+c+n'!B29,0))</f>
        <v>0</v>
      </c>
      <c r="C29" s="76" t="n">
        <f aca="false">IF($C$4="Neattiecināmās izmaksas",IF('2a+c+n'!$Q29="N",'2a+c+n'!C29,0))</f>
        <v>0</v>
      </c>
      <c r="D29" s="76" t="n">
        <f aca="false">IF($C$4="Neattiecināmās izmaksas",IF('2a+c+n'!$Q29="N",'2a+c+n'!D29,0))</f>
        <v>0</v>
      </c>
      <c r="E29" s="77"/>
      <c r="F29" s="75"/>
      <c r="G29" s="76"/>
      <c r="H29" s="76" t="n">
        <f aca="false">IF($C$4="Neattiecināmās izmaksas",IF('2a+c+n'!$Q29="N",'2a+c+n'!H29,0))</f>
        <v>0</v>
      </c>
      <c r="I29" s="76"/>
      <c r="J29" s="76"/>
      <c r="K29" s="77" t="n">
        <f aca="false">IF($C$4="Neattiecināmās izmaksas",IF('2a+c+n'!$Q29="N",'2a+c+n'!K29,0))</f>
        <v>0</v>
      </c>
      <c r="L29" s="238" t="n">
        <f aca="false">IF($C$4="Neattiecināmās izmaksas",IF('2a+c+n'!$Q29="N",'2a+c+n'!L29,0))</f>
        <v>0</v>
      </c>
      <c r="M29" s="76" t="n">
        <f aca="false">IF($C$4="Neattiecināmās izmaksas",IF('2a+c+n'!$Q29="N",'2a+c+n'!M29,0))</f>
        <v>0</v>
      </c>
      <c r="N29" s="76" t="n">
        <f aca="false">IF($C$4="Neattiecināmās izmaksas",IF('2a+c+n'!$Q29="N",'2a+c+n'!N29,0))</f>
        <v>0</v>
      </c>
      <c r="O29" s="76" t="n">
        <f aca="false">IF($C$4="Neattiecināmās izmaksas",IF('2a+c+n'!$Q29="N",'2a+c+n'!O29,0))</f>
        <v>0</v>
      </c>
      <c r="P29" s="77" t="n">
        <f aca="false">IF($C$4="Neattiecināmās izmaksas",IF('2a+c+n'!$Q29="N",'2a+c+n'!P29,0))</f>
        <v>0</v>
      </c>
    </row>
    <row r="30" customFormat="false" ht="11.25" hidden="false" customHeight="false" outlineLevel="0" collapsed="false">
      <c r="A30" s="13" t="n">
        <f aca="false">IF(P30=0,0,IF(COUNTBLANK(P30)=1,0,COUNTA($P$14:P30)))</f>
        <v>0</v>
      </c>
      <c r="B30" s="76" t="n">
        <f aca="false">IF($C$4="Neattiecināmās izmaksas",IF('2a+c+n'!$Q30="N",'2a+c+n'!B30,0))</f>
        <v>0</v>
      </c>
      <c r="C30" s="76" t="n">
        <f aca="false">IF($C$4="Neattiecināmās izmaksas",IF('2a+c+n'!$Q30="N",'2a+c+n'!C30,0))</f>
        <v>0</v>
      </c>
      <c r="D30" s="76" t="n">
        <f aca="false">IF($C$4="Neattiecināmās izmaksas",IF('2a+c+n'!$Q30="N",'2a+c+n'!D30,0))</f>
        <v>0</v>
      </c>
      <c r="E30" s="77"/>
      <c r="F30" s="75"/>
      <c r="G30" s="76"/>
      <c r="H30" s="76" t="n">
        <f aca="false">IF($C$4="Neattiecināmās izmaksas",IF('2a+c+n'!$Q30="N",'2a+c+n'!H30,0))</f>
        <v>0</v>
      </c>
      <c r="I30" s="76"/>
      <c r="J30" s="76"/>
      <c r="K30" s="77" t="n">
        <f aca="false">IF($C$4="Neattiecināmās izmaksas",IF('2a+c+n'!$Q30="N",'2a+c+n'!K30,0))</f>
        <v>0</v>
      </c>
      <c r="L30" s="238" t="n">
        <f aca="false">IF($C$4="Neattiecināmās izmaksas",IF('2a+c+n'!$Q30="N",'2a+c+n'!L30,0))</f>
        <v>0</v>
      </c>
      <c r="M30" s="76" t="n">
        <f aca="false">IF($C$4="Neattiecināmās izmaksas",IF('2a+c+n'!$Q30="N",'2a+c+n'!M30,0))</f>
        <v>0</v>
      </c>
      <c r="N30" s="76" t="n">
        <f aca="false">IF($C$4="Neattiecināmās izmaksas",IF('2a+c+n'!$Q30="N",'2a+c+n'!N30,0))</f>
        <v>0</v>
      </c>
      <c r="O30" s="76" t="n">
        <f aca="false">IF($C$4="Neattiecināmās izmaksas",IF('2a+c+n'!$Q30="N",'2a+c+n'!O30,0))</f>
        <v>0</v>
      </c>
      <c r="P30" s="77" t="n">
        <f aca="false">IF($C$4="Neattiecināmās izmaksas",IF('2a+c+n'!$Q30="N",'2a+c+n'!P30,0))</f>
        <v>0</v>
      </c>
    </row>
    <row r="31" customFormat="false" ht="11.25" hidden="false" customHeight="false" outlineLevel="0" collapsed="false">
      <c r="A31" s="13" t="n">
        <f aca="false">IF(P31=0,0,IF(COUNTBLANK(P31)=1,0,COUNTA($P$14:P31)))</f>
        <v>0</v>
      </c>
      <c r="B31" s="76" t="n">
        <f aca="false">IF($C$4="Neattiecināmās izmaksas",IF('2a+c+n'!$Q31="N",'2a+c+n'!B31,0))</f>
        <v>0</v>
      </c>
      <c r="C31" s="76" t="n">
        <f aca="false">IF($C$4="Neattiecināmās izmaksas",IF('2a+c+n'!$Q31="N",'2a+c+n'!C31,0))</f>
        <v>0</v>
      </c>
      <c r="D31" s="76" t="n">
        <f aca="false">IF($C$4="Neattiecināmās izmaksas",IF('2a+c+n'!$Q31="N",'2a+c+n'!D31,0))</f>
        <v>0</v>
      </c>
      <c r="E31" s="77"/>
      <c r="F31" s="75"/>
      <c r="G31" s="76"/>
      <c r="H31" s="76" t="n">
        <f aca="false">IF($C$4="Neattiecināmās izmaksas",IF('2a+c+n'!$Q31="N",'2a+c+n'!H31,0))</f>
        <v>0</v>
      </c>
      <c r="I31" s="76"/>
      <c r="J31" s="76"/>
      <c r="K31" s="77" t="n">
        <f aca="false">IF($C$4="Neattiecināmās izmaksas",IF('2a+c+n'!$Q31="N",'2a+c+n'!K31,0))</f>
        <v>0</v>
      </c>
      <c r="L31" s="238" t="n">
        <f aca="false">IF($C$4="Neattiecināmās izmaksas",IF('2a+c+n'!$Q31="N",'2a+c+n'!L31,0))</f>
        <v>0</v>
      </c>
      <c r="M31" s="76" t="n">
        <f aca="false">IF($C$4="Neattiecināmās izmaksas",IF('2a+c+n'!$Q31="N",'2a+c+n'!M31,0))</f>
        <v>0</v>
      </c>
      <c r="N31" s="76" t="n">
        <f aca="false">IF($C$4="Neattiecināmās izmaksas",IF('2a+c+n'!$Q31="N",'2a+c+n'!N31,0))</f>
        <v>0</v>
      </c>
      <c r="O31" s="76" t="n">
        <f aca="false">IF($C$4="Neattiecināmās izmaksas",IF('2a+c+n'!$Q31="N",'2a+c+n'!O31,0))</f>
        <v>0</v>
      </c>
      <c r="P31" s="77" t="n">
        <f aca="false">IF($C$4="Neattiecināmās izmaksas",IF('2a+c+n'!$Q31="N",'2a+c+n'!P31,0))</f>
        <v>0</v>
      </c>
    </row>
    <row r="32" customFormat="false" ht="11.25" hidden="false" customHeight="false" outlineLevel="0" collapsed="false">
      <c r="A32" s="13" t="n">
        <f aca="false">IF(P32=0,0,IF(COUNTBLANK(P32)=1,0,COUNTA($P$14:P32)))</f>
        <v>0</v>
      </c>
      <c r="B32" s="76" t="n">
        <f aca="false">IF($C$4="Neattiecināmās izmaksas",IF('2a+c+n'!$Q32="N",'2a+c+n'!B32,0))</f>
        <v>0</v>
      </c>
      <c r="C32" s="76" t="n">
        <f aca="false">IF($C$4="Neattiecināmās izmaksas",IF('2a+c+n'!$Q32="N",'2a+c+n'!C32,0))</f>
        <v>0</v>
      </c>
      <c r="D32" s="76" t="n">
        <f aca="false">IF($C$4="Neattiecināmās izmaksas",IF('2a+c+n'!$Q32="N",'2a+c+n'!D32,0))</f>
        <v>0</v>
      </c>
      <c r="E32" s="77"/>
      <c r="F32" s="75"/>
      <c r="G32" s="76"/>
      <c r="H32" s="76" t="n">
        <f aca="false">IF($C$4="Neattiecināmās izmaksas",IF('2a+c+n'!$Q32="N",'2a+c+n'!H32,0))</f>
        <v>0</v>
      </c>
      <c r="I32" s="76"/>
      <c r="J32" s="76"/>
      <c r="K32" s="77" t="n">
        <f aca="false">IF($C$4="Neattiecināmās izmaksas",IF('2a+c+n'!$Q32="N",'2a+c+n'!K32,0))</f>
        <v>0</v>
      </c>
      <c r="L32" s="238" t="n">
        <f aca="false">IF($C$4="Neattiecināmās izmaksas",IF('2a+c+n'!$Q32="N",'2a+c+n'!L32,0))</f>
        <v>0</v>
      </c>
      <c r="M32" s="76" t="n">
        <f aca="false">IF($C$4="Neattiecināmās izmaksas",IF('2a+c+n'!$Q32="N",'2a+c+n'!M32,0))</f>
        <v>0</v>
      </c>
      <c r="N32" s="76" t="n">
        <f aca="false">IF($C$4="Neattiecināmās izmaksas",IF('2a+c+n'!$Q32="N",'2a+c+n'!N32,0))</f>
        <v>0</v>
      </c>
      <c r="O32" s="76" t="n">
        <f aca="false">IF($C$4="Neattiecināmās izmaksas",IF('2a+c+n'!$Q32="N",'2a+c+n'!O32,0))</f>
        <v>0</v>
      </c>
      <c r="P32" s="77" t="n">
        <f aca="false">IF($C$4="Neattiecināmās izmaksas",IF('2a+c+n'!$Q32="N",'2a+c+n'!P32,0))</f>
        <v>0</v>
      </c>
    </row>
    <row r="33" customFormat="false" ht="11.25" hidden="false" customHeight="false" outlineLevel="0" collapsed="false">
      <c r="A33" s="13" t="n">
        <f aca="false">IF(P33=0,0,IF(COUNTBLANK(P33)=1,0,COUNTA($P$14:P33)))</f>
        <v>0</v>
      </c>
      <c r="B33" s="76" t="n">
        <f aca="false">IF($C$4="Neattiecināmās izmaksas",IF('2a+c+n'!$Q33="N",'2a+c+n'!B33,0))</f>
        <v>0</v>
      </c>
      <c r="C33" s="76" t="n">
        <f aca="false">IF($C$4="Neattiecināmās izmaksas",IF('2a+c+n'!$Q33="N",'2a+c+n'!C33,0))</f>
        <v>0</v>
      </c>
      <c r="D33" s="76" t="n">
        <f aca="false">IF($C$4="Neattiecināmās izmaksas",IF('2a+c+n'!$Q33="N",'2a+c+n'!D33,0))</f>
        <v>0</v>
      </c>
      <c r="E33" s="77"/>
      <c r="F33" s="75"/>
      <c r="G33" s="76"/>
      <c r="H33" s="76" t="n">
        <f aca="false">IF($C$4="Neattiecināmās izmaksas",IF('2a+c+n'!$Q33="N",'2a+c+n'!H33,0))</f>
        <v>0</v>
      </c>
      <c r="I33" s="76"/>
      <c r="J33" s="76"/>
      <c r="K33" s="77" t="n">
        <f aca="false">IF($C$4="Neattiecināmās izmaksas",IF('2a+c+n'!$Q33="N",'2a+c+n'!K33,0))</f>
        <v>0</v>
      </c>
      <c r="L33" s="238" t="n">
        <f aca="false">IF($C$4="Neattiecināmās izmaksas",IF('2a+c+n'!$Q33="N",'2a+c+n'!L33,0))</f>
        <v>0</v>
      </c>
      <c r="M33" s="76" t="n">
        <f aca="false">IF($C$4="Neattiecināmās izmaksas",IF('2a+c+n'!$Q33="N",'2a+c+n'!M33,0))</f>
        <v>0</v>
      </c>
      <c r="N33" s="76" t="n">
        <f aca="false">IF($C$4="Neattiecināmās izmaksas",IF('2a+c+n'!$Q33="N",'2a+c+n'!N33,0))</f>
        <v>0</v>
      </c>
      <c r="O33" s="76" t="n">
        <f aca="false">IF($C$4="Neattiecināmās izmaksas",IF('2a+c+n'!$Q33="N",'2a+c+n'!O33,0))</f>
        <v>0</v>
      </c>
      <c r="P33" s="77" t="n">
        <f aca="false">IF($C$4="Neattiecināmās izmaksas",IF('2a+c+n'!$Q33="N",'2a+c+n'!P33,0))</f>
        <v>0</v>
      </c>
    </row>
    <row r="34" customFormat="false" ht="11.25" hidden="false" customHeight="false" outlineLevel="0" collapsed="false">
      <c r="A34" s="13" t="n">
        <f aca="false">IF(P34=0,0,IF(COUNTBLANK(P34)=1,0,COUNTA($P$14:P34)))</f>
        <v>0</v>
      </c>
      <c r="B34" s="76" t="n">
        <f aca="false">IF($C$4="Neattiecināmās izmaksas",IF('2a+c+n'!$Q34="N",'2a+c+n'!B34,0))</f>
        <v>0</v>
      </c>
      <c r="C34" s="76" t="n">
        <f aca="false">IF($C$4="Neattiecināmās izmaksas",IF('2a+c+n'!$Q34="N",'2a+c+n'!C34,0))</f>
        <v>0</v>
      </c>
      <c r="D34" s="76" t="n">
        <f aca="false">IF($C$4="Neattiecināmās izmaksas",IF('2a+c+n'!$Q34="N",'2a+c+n'!D34,0))</f>
        <v>0</v>
      </c>
      <c r="E34" s="77"/>
      <c r="F34" s="75"/>
      <c r="G34" s="76"/>
      <c r="H34" s="76" t="n">
        <f aca="false">IF($C$4="Neattiecināmās izmaksas",IF('2a+c+n'!$Q34="N",'2a+c+n'!H34,0))</f>
        <v>0</v>
      </c>
      <c r="I34" s="76"/>
      <c r="J34" s="76"/>
      <c r="K34" s="77" t="n">
        <f aca="false">IF($C$4="Neattiecināmās izmaksas",IF('2a+c+n'!$Q34="N",'2a+c+n'!K34,0))</f>
        <v>0</v>
      </c>
      <c r="L34" s="238" t="n">
        <f aca="false">IF($C$4="Neattiecināmās izmaksas",IF('2a+c+n'!$Q34="N",'2a+c+n'!L34,0))</f>
        <v>0</v>
      </c>
      <c r="M34" s="76" t="n">
        <f aca="false">IF($C$4="Neattiecināmās izmaksas",IF('2a+c+n'!$Q34="N",'2a+c+n'!M34,0))</f>
        <v>0</v>
      </c>
      <c r="N34" s="76" t="n">
        <f aca="false">IF($C$4="Neattiecināmās izmaksas",IF('2a+c+n'!$Q34="N",'2a+c+n'!N34,0))</f>
        <v>0</v>
      </c>
      <c r="O34" s="76" t="n">
        <f aca="false">IF($C$4="Neattiecināmās izmaksas",IF('2a+c+n'!$Q34="N",'2a+c+n'!O34,0))</f>
        <v>0</v>
      </c>
      <c r="P34" s="77" t="n">
        <f aca="false">IF($C$4="Neattiecināmās izmaksas",IF('2a+c+n'!$Q34="N",'2a+c+n'!P34,0))</f>
        <v>0</v>
      </c>
    </row>
    <row r="35" customFormat="false" ht="11.25" hidden="false" customHeight="false" outlineLevel="0" collapsed="false">
      <c r="A35" s="13" t="n">
        <f aca="false">IF(P35=0,0,IF(COUNTBLANK(P35)=1,0,COUNTA($P$14:P35)))</f>
        <v>0</v>
      </c>
      <c r="B35" s="76" t="n">
        <f aca="false">IF($C$4="Neattiecināmās izmaksas",IF('2a+c+n'!$Q35="N",'2a+c+n'!B35,0))</f>
        <v>0</v>
      </c>
      <c r="C35" s="76" t="n">
        <f aca="false">IF($C$4="Neattiecināmās izmaksas",IF('2a+c+n'!$Q35="N",'2a+c+n'!C35,0))</f>
        <v>0</v>
      </c>
      <c r="D35" s="76" t="n">
        <f aca="false">IF($C$4="Neattiecināmās izmaksas",IF('2a+c+n'!$Q35="N",'2a+c+n'!D35,0))</f>
        <v>0</v>
      </c>
      <c r="E35" s="77"/>
      <c r="F35" s="75"/>
      <c r="G35" s="76"/>
      <c r="H35" s="76" t="n">
        <f aca="false">IF($C$4="Neattiecināmās izmaksas",IF('2a+c+n'!$Q35="N",'2a+c+n'!H35,0))</f>
        <v>0</v>
      </c>
      <c r="I35" s="76"/>
      <c r="J35" s="76"/>
      <c r="K35" s="77" t="n">
        <f aca="false">IF($C$4="Neattiecināmās izmaksas",IF('2a+c+n'!$Q35="N",'2a+c+n'!K35,0))</f>
        <v>0</v>
      </c>
      <c r="L35" s="238" t="n">
        <f aca="false">IF($C$4="Neattiecināmās izmaksas",IF('2a+c+n'!$Q35="N",'2a+c+n'!L35,0))</f>
        <v>0</v>
      </c>
      <c r="M35" s="76" t="n">
        <f aca="false">IF($C$4="Neattiecināmās izmaksas",IF('2a+c+n'!$Q35="N",'2a+c+n'!M35,0))</f>
        <v>0</v>
      </c>
      <c r="N35" s="76" t="n">
        <f aca="false">IF($C$4="Neattiecināmās izmaksas",IF('2a+c+n'!$Q35="N",'2a+c+n'!N35,0))</f>
        <v>0</v>
      </c>
      <c r="O35" s="76" t="n">
        <f aca="false">IF($C$4="Neattiecināmās izmaksas",IF('2a+c+n'!$Q35="N",'2a+c+n'!O35,0))</f>
        <v>0</v>
      </c>
      <c r="P35" s="77" t="n">
        <f aca="false">IF($C$4="Neattiecināmās izmaksas",IF('2a+c+n'!$Q35="N",'2a+c+n'!P35,0))</f>
        <v>0</v>
      </c>
    </row>
    <row r="36" customFormat="false" ht="11.25" hidden="false" customHeight="false" outlineLevel="0" collapsed="false">
      <c r="A36" s="13" t="n">
        <f aca="false">IF(P36=0,0,IF(COUNTBLANK(P36)=1,0,COUNTA($P$14:P36)))</f>
        <v>0</v>
      </c>
      <c r="B36" s="76" t="n">
        <f aca="false">IF($C$4="Neattiecināmās izmaksas",IF('2a+c+n'!$Q36="N",'2a+c+n'!B36,0))</f>
        <v>0</v>
      </c>
      <c r="C36" s="76" t="n">
        <f aca="false">IF($C$4="Neattiecināmās izmaksas",IF('2a+c+n'!$Q36="N",'2a+c+n'!C36,0))</f>
        <v>0</v>
      </c>
      <c r="D36" s="76" t="n">
        <f aca="false">IF($C$4="Neattiecināmās izmaksas",IF('2a+c+n'!$Q36="N",'2a+c+n'!D36,0))</f>
        <v>0</v>
      </c>
      <c r="E36" s="77"/>
      <c r="F36" s="75"/>
      <c r="G36" s="76"/>
      <c r="H36" s="76" t="n">
        <f aca="false">IF($C$4="Neattiecināmās izmaksas",IF('2a+c+n'!$Q36="N",'2a+c+n'!H36,0))</f>
        <v>0</v>
      </c>
      <c r="I36" s="76"/>
      <c r="J36" s="76"/>
      <c r="K36" s="77" t="n">
        <f aca="false">IF($C$4="Neattiecināmās izmaksas",IF('2a+c+n'!$Q36="N",'2a+c+n'!K36,0))</f>
        <v>0</v>
      </c>
      <c r="L36" s="238" t="n">
        <f aca="false">IF($C$4="Neattiecināmās izmaksas",IF('2a+c+n'!$Q36="N",'2a+c+n'!L36,0))</f>
        <v>0</v>
      </c>
      <c r="M36" s="76" t="n">
        <f aca="false">IF($C$4="Neattiecināmās izmaksas",IF('2a+c+n'!$Q36="N",'2a+c+n'!M36,0))</f>
        <v>0</v>
      </c>
      <c r="N36" s="76" t="n">
        <f aca="false">IF($C$4="Neattiecināmās izmaksas",IF('2a+c+n'!$Q36="N",'2a+c+n'!N36,0))</f>
        <v>0</v>
      </c>
      <c r="O36" s="76" t="n">
        <f aca="false">IF($C$4="Neattiecināmās izmaksas",IF('2a+c+n'!$Q36="N",'2a+c+n'!O36,0))</f>
        <v>0</v>
      </c>
      <c r="P36" s="77" t="n">
        <f aca="false">IF($C$4="Neattiecināmās izmaksas",IF('2a+c+n'!$Q36="N",'2a+c+n'!P36,0))</f>
        <v>0</v>
      </c>
    </row>
    <row r="37" customFormat="false" ht="11.25" hidden="false" customHeight="false" outlineLevel="0" collapsed="false">
      <c r="A37" s="13" t="n">
        <f aca="false">IF(P37=0,0,IF(COUNTBLANK(P37)=1,0,COUNTA($P$14:P37)))</f>
        <v>0</v>
      </c>
      <c r="B37" s="76" t="n">
        <f aca="false">IF($C$4="Neattiecināmās izmaksas",IF('2a+c+n'!$Q37="N",'2a+c+n'!B37,0))</f>
        <v>0</v>
      </c>
      <c r="C37" s="76" t="n">
        <f aca="false">IF($C$4="Neattiecināmās izmaksas",IF('2a+c+n'!$Q37="N",'2a+c+n'!C37,0))</f>
        <v>0</v>
      </c>
      <c r="D37" s="76" t="n">
        <f aca="false">IF($C$4="Neattiecināmās izmaksas",IF('2a+c+n'!$Q37="N",'2a+c+n'!D37,0))</f>
        <v>0</v>
      </c>
      <c r="E37" s="77"/>
      <c r="F37" s="75"/>
      <c r="G37" s="76"/>
      <c r="H37" s="76" t="n">
        <f aca="false">IF($C$4="Neattiecināmās izmaksas",IF('2a+c+n'!$Q37="N",'2a+c+n'!H37,0))</f>
        <v>0</v>
      </c>
      <c r="I37" s="76"/>
      <c r="J37" s="76"/>
      <c r="K37" s="77" t="n">
        <f aca="false">IF($C$4="Neattiecināmās izmaksas",IF('2a+c+n'!$Q37="N",'2a+c+n'!K37,0))</f>
        <v>0</v>
      </c>
      <c r="L37" s="238" t="n">
        <f aca="false">IF($C$4="Neattiecināmās izmaksas",IF('2a+c+n'!$Q37="N",'2a+c+n'!L37,0))</f>
        <v>0</v>
      </c>
      <c r="M37" s="76" t="n">
        <f aca="false">IF($C$4="Neattiecināmās izmaksas",IF('2a+c+n'!$Q37="N",'2a+c+n'!M37,0))</f>
        <v>0</v>
      </c>
      <c r="N37" s="76" t="n">
        <f aca="false">IF($C$4="Neattiecināmās izmaksas",IF('2a+c+n'!$Q37="N",'2a+c+n'!N37,0))</f>
        <v>0</v>
      </c>
      <c r="O37" s="76" t="n">
        <f aca="false">IF($C$4="Neattiecināmās izmaksas",IF('2a+c+n'!$Q37="N",'2a+c+n'!O37,0))</f>
        <v>0</v>
      </c>
      <c r="P37" s="77" t="n">
        <f aca="false">IF($C$4="Neattiecināmās izmaksas",IF('2a+c+n'!$Q37="N",'2a+c+n'!P37,0))</f>
        <v>0</v>
      </c>
    </row>
    <row r="38" customFormat="false" ht="11.25" hidden="false" customHeight="false" outlineLevel="0" collapsed="false">
      <c r="A38" s="13" t="n">
        <f aca="false">IF(P38=0,0,IF(COUNTBLANK(P38)=1,0,COUNTA($P$14:P38)))</f>
        <v>0</v>
      </c>
      <c r="B38" s="76" t="n">
        <f aca="false">IF($C$4="Neattiecināmās izmaksas",IF('2a+c+n'!$Q38="N",'2a+c+n'!B38,0))</f>
        <v>0</v>
      </c>
      <c r="C38" s="76" t="n">
        <f aca="false">IF($C$4="Neattiecināmās izmaksas",IF('2a+c+n'!$Q38="N",'2a+c+n'!C38,0))</f>
        <v>0</v>
      </c>
      <c r="D38" s="76" t="n">
        <f aca="false">IF($C$4="Neattiecināmās izmaksas",IF('2a+c+n'!$Q38="N",'2a+c+n'!D38,0))</f>
        <v>0</v>
      </c>
      <c r="E38" s="77"/>
      <c r="F38" s="75"/>
      <c r="G38" s="76"/>
      <c r="H38" s="76" t="n">
        <f aca="false">IF($C$4="Neattiecināmās izmaksas",IF('2a+c+n'!$Q38="N",'2a+c+n'!H38,0))</f>
        <v>0</v>
      </c>
      <c r="I38" s="76"/>
      <c r="J38" s="76"/>
      <c r="K38" s="77" t="n">
        <f aca="false">IF($C$4="Neattiecināmās izmaksas",IF('2a+c+n'!$Q38="N",'2a+c+n'!K38,0))</f>
        <v>0</v>
      </c>
      <c r="L38" s="238" t="n">
        <f aca="false">IF($C$4="Neattiecināmās izmaksas",IF('2a+c+n'!$Q38="N",'2a+c+n'!L38,0))</f>
        <v>0</v>
      </c>
      <c r="M38" s="76" t="n">
        <f aca="false">IF($C$4="Neattiecināmās izmaksas",IF('2a+c+n'!$Q38="N",'2a+c+n'!M38,0))</f>
        <v>0</v>
      </c>
      <c r="N38" s="76" t="n">
        <f aca="false">IF($C$4="Neattiecināmās izmaksas",IF('2a+c+n'!$Q38="N",'2a+c+n'!N38,0))</f>
        <v>0</v>
      </c>
      <c r="O38" s="76" t="n">
        <f aca="false">IF($C$4="Neattiecināmās izmaksas",IF('2a+c+n'!$Q38="N",'2a+c+n'!O38,0))</f>
        <v>0</v>
      </c>
      <c r="P38" s="77" t="n">
        <f aca="false">IF($C$4="Neattiecināmās izmaksas",IF('2a+c+n'!$Q38="N",'2a+c+n'!P38,0))</f>
        <v>0</v>
      </c>
    </row>
    <row r="39" customFormat="false" ht="11.25" hidden="false" customHeight="false" outlineLevel="0" collapsed="false">
      <c r="A39" s="13" t="n">
        <f aca="false">IF(P39=0,0,IF(COUNTBLANK(P39)=1,0,COUNTA($P$14:P39)))</f>
        <v>0</v>
      </c>
      <c r="B39" s="76" t="n">
        <f aca="false">IF($C$4="Neattiecināmās izmaksas",IF('2a+c+n'!$Q39="N",'2a+c+n'!B39,0))</f>
        <v>0</v>
      </c>
      <c r="C39" s="76" t="n">
        <f aca="false">IF($C$4="Neattiecināmās izmaksas",IF('2a+c+n'!$Q39="N",'2a+c+n'!C39,0))</f>
        <v>0</v>
      </c>
      <c r="D39" s="76" t="n">
        <f aca="false">IF($C$4="Neattiecināmās izmaksas",IF('2a+c+n'!$Q39="N",'2a+c+n'!D39,0))</f>
        <v>0</v>
      </c>
      <c r="E39" s="77"/>
      <c r="F39" s="75"/>
      <c r="G39" s="76"/>
      <c r="H39" s="76" t="n">
        <f aca="false">IF($C$4="Neattiecināmās izmaksas",IF('2a+c+n'!$Q39="N",'2a+c+n'!H39,0))</f>
        <v>0</v>
      </c>
      <c r="I39" s="76"/>
      <c r="J39" s="76"/>
      <c r="K39" s="77" t="n">
        <f aca="false">IF($C$4="Neattiecināmās izmaksas",IF('2a+c+n'!$Q39="N",'2a+c+n'!K39,0))</f>
        <v>0</v>
      </c>
      <c r="L39" s="238" t="n">
        <f aca="false">IF($C$4="Neattiecināmās izmaksas",IF('2a+c+n'!$Q39="N",'2a+c+n'!L39,0))</f>
        <v>0</v>
      </c>
      <c r="M39" s="76" t="n">
        <f aca="false">IF($C$4="Neattiecināmās izmaksas",IF('2a+c+n'!$Q39="N",'2a+c+n'!M39,0))</f>
        <v>0</v>
      </c>
      <c r="N39" s="76" t="n">
        <f aca="false">IF($C$4="Neattiecināmās izmaksas",IF('2a+c+n'!$Q39="N",'2a+c+n'!N39,0))</f>
        <v>0</v>
      </c>
      <c r="O39" s="76" t="n">
        <f aca="false">IF($C$4="Neattiecināmās izmaksas",IF('2a+c+n'!$Q39="N",'2a+c+n'!O39,0))</f>
        <v>0</v>
      </c>
      <c r="P39" s="77" t="n">
        <f aca="false">IF($C$4="Neattiecināmās izmaksas",IF('2a+c+n'!$Q39="N",'2a+c+n'!P39,0))</f>
        <v>0</v>
      </c>
    </row>
    <row r="40" customFormat="false" ht="11.25" hidden="false" customHeight="false" outlineLevel="0" collapsed="false">
      <c r="A40" s="13" t="n">
        <f aca="false">IF(P40=0,0,IF(COUNTBLANK(P40)=1,0,COUNTA($P$14:P40)))</f>
        <v>0</v>
      </c>
      <c r="B40" s="76" t="n">
        <f aca="false">IF($C$4="Neattiecināmās izmaksas",IF('2a+c+n'!$Q40="N",'2a+c+n'!B40,0))</f>
        <v>0</v>
      </c>
      <c r="C40" s="76" t="n">
        <f aca="false">IF($C$4="Neattiecināmās izmaksas",IF('2a+c+n'!$Q40="N",'2a+c+n'!C40,0))</f>
        <v>0</v>
      </c>
      <c r="D40" s="76" t="n">
        <f aca="false">IF($C$4="Neattiecināmās izmaksas",IF('2a+c+n'!$Q40="N",'2a+c+n'!D40,0))</f>
        <v>0</v>
      </c>
      <c r="E40" s="77"/>
      <c r="F40" s="75"/>
      <c r="G40" s="76"/>
      <c r="H40" s="76" t="n">
        <f aca="false">IF($C$4="Neattiecināmās izmaksas",IF('2a+c+n'!$Q40="N",'2a+c+n'!H40,0))</f>
        <v>0</v>
      </c>
      <c r="I40" s="76"/>
      <c r="J40" s="76"/>
      <c r="K40" s="77" t="n">
        <f aca="false">IF($C$4="Neattiecināmās izmaksas",IF('2a+c+n'!$Q40="N",'2a+c+n'!K40,0))</f>
        <v>0</v>
      </c>
      <c r="L40" s="238" t="n">
        <f aca="false">IF($C$4="Neattiecināmās izmaksas",IF('2a+c+n'!$Q40="N",'2a+c+n'!L40,0))</f>
        <v>0</v>
      </c>
      <c r="M40" s="76" t="n">
        <f aca="false">IF($C$4="Neattiecināmās izmaksas",IF('2a+c+n'!$Q40="N",'2a+c+n'!M40,0))</f>
        <v>0</v>
      </c>
      <c r="N40" s="76" t="n">
        <f aca="false">IF($C$4="Neattiecināmās izmaksas",IF('2a+c+n'!$Q40="N",'2a+c+n'!N40,0))</f>
        <v>0</v>
      </c>
      <c r="O40" s="76" t="n">
        <f aca="false">IF($C$4="Neattiecināmās izmaksas",IF('2a+c+n'!$Q40="N",'2a+c+n'!O40,0))</f>
        <v>0</v>
      </c>
      <c r="P40" s="77" t="n">
        <f aca="false">IF($C$4="Neattiecināmās izmaksas",IF('2a+c+n'!$Q40="N",'2a+c+n'!P40,0))</f>
        <v>0</v>
      </c>
    </row>
    <row r="41" customFormat="false" ht="11.25" hidden="false" customHeight="false" outlineLevel="0" collapsed="false">
      <c r="A41" s="13" t="n">
        <f aca="false">IF(P41=0,0,IF(COUNTBLANK(P41)=1,0,COUNTA($P$14:P41)))</f>
        <v>0</v>
      </c>
      <c r="B41" s="76" t="n">
        <f aca="false">IF($C$4="Neattiecināmās izmaksas",IF('2a+c+n'!$Q41="N",'2a+c+n'!B41,0))</f>
        <v>0</v>
      </c>
      <c r="C41" s="76" t="n">
        <f aca="false">IF($C$4="Neattiecināmās izmaksas",IF('2a+c+n'!$Q41="N",'2a+c+n'!C41,0))</f>
        <v>0</v>
      </c>
      <c r="D41" s="76" t="n">
        <f aca="false">IF($C$4="Neattiecināmās izmaksas",IF('2a+c+n'!$Q41="N",'2a+c+n'!D41,0))</f>
        <v>0</v>
      </c>
      <c r="E41" s="77"/>
      <c r="F41" s="75"/>
      <c r="G41" s="76"/>
      <c r="H41" s="76" t="n">
        <f aca="false">IF($C$4="Neattiecināmās izmaksas",IF('2a+c+n'!$Q41="N",'2a+c+n'!H41,0))</f>
        <v>0</v>
      </c>
      <c r="I41" s="76"/>
      <c r="J41" s="76"/>
      <c r="K41" s="77" t="n">
        <f aca="false">IF($C$4="Neattiecināmās izmaksas",IF('2a+c+n'!$Q41="N",'2a+c+n'!K41,0))</f>
        <v>0</v>
      </c>
      <c r="L41" s="238" t="n">
        <f aca="false">IF($C$4="Neattiecināmās izmaksas",IF('2a+c+n'!$Q41="N",'2a+c+n'!L41,0))</f>
        <v>0</v>
      </c>
      <c r="M41" s="76" t="n">
        <f aca="false">IF($C$4="Neattiecināmās izmaksas",IF('2a+c+n'!$Q41="N",'2a+c+n'!M41,0))</f>
        <v>0</v>
      </c>
      <c r="N41" s="76" t="n">
        <f aca="false">IF($C$4="Neattiecināmās izmaksas",IF('2a+c+n'!$Q41="N",'2a+c+n'!N41,0))</f>
        <v>0</v>
      </c>
      <c r="O41" s="76" t="n">
        <f aca="false">IF($C$4="Neattiecināmās izmaksas",IF('2a+c+n'!$Q41="N",'2a+c+n'!O41,0))</f>
        <v>0</v>
      </c>
      <c r="P41" s="77" t="n">
        <f aca="false">IF($C$4="Neattiecināmās izmaksas",IF('2a+c+n'!$Q41="N",'2a+c+n'!P41,0))</f>
        <v>0</v>
      </c>
    </row>
    <row r="42" customFormat="false" ht="11.25" hidden="false" customHeight="false" outlineLevel="0" collapsed="false">
      <c r="A42" s="13" t="n">
        <f aca="false">IF(P42=0,0,IF(COUNTBLANK(P42)=1,0,COUNTA($P$14:P42)))</f>
        <v>0</v>
      </c>
      <c r="B42" s="76" t="n">
        <f aca="false">IF($C$4="Neattiecināmās izmaksas",IF('2a+c+n'!$Q42="N",'2a+c+n'!B42,0))</f>
        <v>0</v>
      </c>
      <c r="C42" s="76" t="n">
        <f aca="false">IF($C$4="Neattiecināmās izmaksas",IF('2a+c+n'!$Q42="N",'2a+c+n'!C42,0))</f>
        <v>0</v>
      </c>
      <c r="D42" s="76" t="n">
        <f aca="false">IF($C$4="Neattiecināmās izmaksas",IF('2a+c+n'!$Q42="N",'2a+c+n'!D42,0))</f>
        <v>0</v>
      </c>
      <c r="E42" s="77"/>
      <c r="F42" s="75"/>
      <c r="G42" s="76"/>
      <c r="H42" s="76" t="n">
        <f aca="false">IF($C$4="Neattiecināmās izmaksas",IF('2a+c+n'!$Q42="N",'2a+c+n'!H42,0))</f>
        <v>0</v>
      </c>
      <c r="I42" s="76"/>
      <c r="J42" s="76"/>
      <c r="K42" s="77" t="n">
        <f aca="false">IF($C$4="Neattiecināmās izmaksas",IF('2a+c+n'!$Q42="N",'2a+c+n'!K42,0))</f>
        <v>0</v>
      </c>
      <c r="L42" s="238" t="n">
        <f aca="false">IF($C$4="Neattiecināmās izmaksas",IF('2a+c+n'!$Q42="N",'2a+c+n'!L42,0))</f>
        <v>0</v>
      </c>
      <c r="M42" s="76" t="n">
        <f aca="false">IF($C$4="Neattiecināmās izmaksas",IF('2a+c+n'!$Q42="N",'2a+c+n'!M42,0))</f>
        <v>0</v>
      </c>
      <c r="N42" s="76" t="n">
        <f aca="false">IF($C$4="Neattiecināmās izmaksas",IF('2a+c+n'!$Q42="N",'2a+c+n'!N42,0))</f>
        <v>0</v>
      </c>
      <c r="O42" s="76" t="n">
        <f aca="false">IF($C$4="Neattiecināmās izmaksas",IF('2a+c+n'!$Q42="N",'2a+c+n'!O42,0))</f>
        <v>0</v>
      </c>
      <c r="P42" s="77" t="n">
        <f aca="false">IF($C$4="Neattiecināmās izmaksas",IF('2a+c+n'!$Q42="N",'2a+c+n'!P42,0))</f>
        <v>0</v>
      </c>
    </row>
    <row r="43" customFormat="false" ht="11.25" hidden="false" customHeight="false" outlineLevel="0" collapsed="false">
      <c r="A43" s="13" t="n">
        <f aca="false">IF(P43=0,0,IF(COUNTBLANK(P43)=1,0,COUNTA($P$14:P43)))</f>
        <v>0</v>
      </c>
      <c r="B43" s="76" t="n">
        <f aca="false">IF($C$4="Neattiecināmās izmaksas",IF('2a+c+n'!$Q43="N",'2a+c+n'!B43,0))</f>
        <v>0</v>
      </c>
      <c r="C43" s="76" t="n">
        <f aca="false">IF($C$4="Neattiecināmās izmaksas",IF('2a+c+n'!$Q43="N",'2a+c+n'!C43,0))</f>
        <v>0</v>
      </c>
      <c r="D43" s="76" t="n">
        <f aca="false">IF($C$4="Neattiecināmās izmaksas",IF('2a+c+n'!$Q43="N",'2a+c+n'!D43,0))</f>
        <v>0</v>
      </c>
      <c r="E43" s="77"/>
      <c r="F43" s="75"/>
      <c r="G43" s="76"/>
      <c r="H43" s="76" t="n">
        <f aca="false">IF($C$4="Neattiecināmās izmaksas",IF('2a+c+n'!$Q43="N",'2a+c+n'!H43,0))</f>
        <v>0</v>
      </c>
      <c r="I43" s="76"/>
      <c r="J43" s="76"/>
      <c r="K43" s="77" t="n">
        <f aca="false">IF($C$4="Neattiecināmās izmaksas",IF('2a+c+n'!$Q43="N",'2a+c+n'!K43,0))</f>
        <v>0</v>
      </c>
      <c r="L43" s="238" t="n">
        <f aca="false">IF($C$4="Neattiecināmās izmaksas",IF('2a+c+n'!$Q43="N",'2a+c+n'!L43,0))</f>
        <v>0</v>
      </c>
      <c r="M43" s="76" t="n">
        <f aca="false">IF($C$4="Neattiecināmās izmaksas",IF('2a+c+n'!$Q43="N",'2a+c+n'!M43,0))</f>
        <v>0</v>
      </c>
      <c r="N43" s="76" t="n">
        <f aca="false">IF($C$4="Neattiecināmās izmaksas",IF('2a+c+n'!$Q43="N",'2a+c+n'!N43,0))</f>
        <v>0</v>
      </c>
      <c r="O43" s="76" t="n">
        <f aca="false">IF($C$4="Neattiecināmās izmaksas",IF('2a+c+n'!$Q43="N",'2a+c+n'!O43,0))</f>
        <v>0</v>
      </c>
      <c r="P43" s="77" t="n">
        <f aca="false">IF($C$4="Neattiecināmās izmaksas",IF('2a+c+n'!$Q43="N",'2a+c+n'!P43,0))</f>
        <v>0</v>
      </c>
    </row>
    <row r="44" customFormat="false" ht="11.25" hidden="false" customHeight="false" outlineLevel="0" collapsed="false">
      <c r="A44" s="13" t="n">
        <f aca="false">IF(P44=0,0,IF(COUNTBLANK(P44)=1,0,COUNTA($P$14:P44)))</f>
        <v>0</v>
      </c>
      <c r="B44" s="76" t="n">
        <f aca="false">IF($C$4="Neattiecināmās izmaksas",IF('2a+c+n'!$Q44="N",'2a+c+n'!B44,0))</f>
        <v>0</v>
      </c>
      <c r="C44" s="76" t="n">
        <f aca="false">IF($C$4="Neattiecināmās izmaksas",IF('2a+c+n'!$Q44="N",'2a+c+n'!C44,0))</f>
        <v>0</v>
      </c>
      <c r="D44" s="76" t="n">
        <f aca="false">IF($C$4="Neattiecināmās izmaksas",IF('2a+c+n'!$Q44="N",'2a+c+n'!D44,0))</f>
        <v>0</v>
      </c>
      <c r="E44" s="77"/>
      <c r="F44" s="75"/>
      <c r="G44" s="76"/>
      <c r="H44" s="76" t="n">
        <f aca="false">IF($C$4="Neattiecināmās izmaksas",IF('2a+c+n'!$Q44="N",'2a+c+n'!H44,0))</f>
        <v>0</v>
      </c>
      <c r="I44" s="76"/>
      <c r="J44" s="76"/>
      <c r="K44" s="77" t="n">
        <f aca="false">IF($C$4="Neattiecināmās izmaksas",IF('2a+c+n'!$Q44="N",'2a+c+n'!K44,0))</f>
        <v>0</v>
      </c>
      <c r="L44" s="238" t="n">
        <f aca="false">IF($C$4="Neattiecināmās izmaksas",IF('2a+c+n'!$Q44="N",'2a+c+n'!L44,0))</f>
        <v>0</v>
      </c>
      <c r="M44" s="76" t="n">
        <f aca="false">IF($C$4="Neattiecināmās izmaksas",IF('2a+c+n'!$Q44="N",'2a+c+n'!M44,0))</f>
        <v>0</v>
      </c>
      <c r="N44" s="76" t="n">
        <f aca="false">IF($C$4="Neattiecināmās izmaksas",IF('2a+c+n'!$Q44="N",'2a+c+n'!N44,0))</f>
        <v>0</v>
      </c>
      <c r="O44" s="76" t="n">
        <f aca="false">IF($C$4="Neattiecināmās izmaksas",IF('2a+c+n'!$Q44="N",'2a+c+n'!O44,0))</f>
        <v>0</v>
      </c>
      <c r="P44" s="77" t="n">
        <f aca="false">IF($C$4="Neattiecināmās izmaksas",IF('2a+c+n'!$Q44="N",'2a+c+n'!P44,0))</f>
        <v>0</v>
      </c>
    </row>
    <row r="45" customFormat="false" ht="11.25" hidden="false" customHeight="false" outlineLevel="0" collapsed="false">
      <c r="A45" s="13" t="n">
        <f aca="false">IF(P45=0,0,IF(COUNTBLANK(P45)=1,0,COUNTA($P$14:P45)))</f>
        <v>0</v>
      </c>
      <c r="B45" s="76" t="n">
        <f aca="false">IF($C$4="Neattiecināmās izmaksas",IF('2a+c+n'!$Q45="N",'2a+c+n'!B45,0))</f>
        <v>0</v>
      </c>
      <c r="C45" s="76" t="n">
        <f aca="false">IF($C$4="Neattiecināmās izmaksas",IF('2a+c+n'!$Q45="N",'2a+c+n'!C45,0))</f>
        <v>0</v>
      </c>
      <c r="D45" s="76" t="n">
        <f aca="false">IF($C$4="Neattiecināmās izmaksas",IF('2a+c+n'!$Q45="N",'2a+c+n'!D45,0))</f>
        <v>0</v>
      </c>
      <c r="E45" s="77"/>
      <c r="F45" s="75"/>
      <c r="G45" s="76"/>
      <c r="H45" s="76" t="n">
        <f aca="false">IF($C$4="Neattiecināmās izmaksas",IF('2a+c+n'!$Q45="N",'2a+c+n'!H45,0))</f>
        <v>0</v>
      </c>
      <c r="I45" s="76"/>
      <c r="J45" s="76"/>
      <c r="K45" s="77" t="n">
        <f aca="false">IF($C$4="Neattiecināmās izmaksas",IF('2a+c+n'!$Q45="N",'2a+c+n'!K45,0))</f>
        <v>0</v>
      </c>
      <c r="L45" s="238" t="n">
        <f aca="false">IF($C$4="Neattiecināmās izmaksas",IF('2a+c+n'!$Q45="N",'2a+c+n'!L45,0))</f>
        <v>0</v>
      </c>
      <c r="M45" s="76" t="n">
        <f aca="false">IF($C$4="Neattiecināmās izmaksas",IF('2a+c+n'!$Q45="N",'2a+c+n'!M45,0))</f>
        <v>0</v>
      </c>
      <c r="N45" s="76" t="n">
        <f aca="false">IF($C$4="Neattiecināmās izmaksas",IF('2a+c+n'!$Q45="N",'2a+c+n'!N45,0))</f>
        <v>0</v>
      </c>
      <c r="O45" s="76" t="n">
        <f aca="false">IF($C$4="Neattiecināmās izmaksas",IF('2a+c+n'!$Q45="N",'2a+c+n'!O45,0))</f>
        <v>0</v>
      </c>
      <c r="P45" s="77" t="n">
        <f aca="false">IF($C$4="Neattiecināmās izmaksas",IF('2a+c+n'!$Q45="N",'2a+c+n'!P45,0))</f>
        <v>0</v>
      </c>
    </row>
    <row r="46" customFormat="false" ht="11.25" hidden="false" customHeight="false" outlineLevel="0" collapsed="false">
      <c r="A46" s="13" t="n">
        <f aca="false">IF(P46=0,0,IF(COUNTBLANK(P46)=1,0,COUNTA($P$14:P46)))</f>
        <v>0</v>
      </c>
      <c r="B46" s="76" t="n">
        <f aca="false">IF($C$4="Neattiecināmās izmaksas",IF('2a+c+n'!$Q46="N",'2a+c+n'!B46,0))</f>
        <v>0</v>
      </c>
      <c r="C46" s="76" t="n">
        <f aca="false">IF($C$4="Neattiecināmās izmaksas",IF('2a+c+n'!$Q46="N",'2a+c+n'!C46,0))</f>
        <v>0</v>
      </c>
      <c r="D46" s="76" t="n">
        <f aca="false">IF($C$4="Neattiecināmās izmaksas",IF('2a+c+n'!$Q46="N",'2a+c+n'!D46,0))</f>
        <v>0</v>
      </c>
      <c r="E46" s="77"/>
      <c r="F46" s="75"/>
      <c r="G46" s="76"/>
      <c r="H46" s="76" t="n">
        <f aca="false">IF($C$4="Neattiecināmās izmaksas",IF('2a+c+n'!$Q46="N",'2a+c+n'!H46,0))</f>
        <v>0</v>
      </c>
      <c r="I46" s="76"/>
      <c r="J46" s="76"/>
      <c r="K46" s="77" t="n">
        <f aca="false">IF($C$4="Neattiecināmās izmaksas",IF('2a+c+n'!$Q46="N",'2a+c+n'!K46,0))</f>
        <v>0</v>
      </c>
      <c r="L46" s="238" t="n">
        <f aca="false">IF($C$4="Neattiecināmās izmaksas",IF('2a+c+n'!$Q46="N",'2a+c+n'!L46,0))</f>
        <v>0</v>
      </c>
      <c r="M46" s="76" t="n">
        <f aca="false">IF($C$4="Neattiecināmās izmaksas",IF('2a+c+n'!$Q46="N",'2a+c+n'!M46,0))</f>
        <v>0</v>
      </c>
      <c r="N46" s="76" t="n">
        <f aca="false">IF($C$4="Neattiecināmās izmaksas",IF('2a+c+n'!$Q46="N",'2a+c+n'!N46,0))</f>
        <v>0</v>
      </c>
      <c r="O46" s="76" t="n">
        <f aca="false">IF($C$4="Neattiecināmās izmaksas",IF('2a+c+n'!$Q46="N",'2a+c+n'!O46,0))</f>
        <v>0</v>
      </c>
      <c r="P46" s="77" t="n">
        <f aca="false">IF($C$4="Neattiecināmās izmaksas",IF('2a+c+n'!$Q46="N",'2a+c+n'!P46,0))</f>
        <v>0</v>
      </c>
    </row>
    <row r="47" customFormat="false" ht="11.25" hidden="false" customHeight="false" outlineLevel="0" collapsed="false">
      <c r="A47" s="13" t="n">
        <f aca="false">IF(P47=0,0,IF(COUNTBLANK(P47)=1,0,COUNTA($P$14:P47)))</f>
        <v>0</v>
      </c>
      <c r="B47" s="76" t="n">
        <f aca="false">IF($C$4="Neattiecināmās izmaksas",IF('2a+c+n'!$Q47="N",'2a+c+n'!B47,0))</f>
        <v>0</v>
      </c>
      <c r="C47" s="76" t="n">
        <f aca="false">IF($C$4="Neattiecināmās izmaksas",IF('2a+c+n'!$Q47="N",'2a+c+n'!C47,0))</f>
        <v>0</v>
      </c>
      <c r="D47" s="76" t="n">
        <f aca="false">IF($C$4="Neattiecināmās izmaksas",IF('2a+c+n'!$Q47="N",'2a+c+n'!D47,0))</f>
        <v>0</v>
      </c>
      <c r="E47" s="77"/>
      <c r="F47" s="75"/>
      <c r="G47" s="76"/>
      <c r="H47" s="76" t="n">
        <f aca="false">IF($C$4="Neattiecināmās izmaksas",IF('2a+c+n'!$Q47="N",'2a+c+n'!H47,0))</f>
        <v>0</v>
      </c>
      <c r="I47" s="76"/>
      <c r="J47" s="76"/>
      <c r="K47" s="77" t="n">
        <f aca="false">IF($C$4="Neattiecināmās izmaksas",IF('2a+c+n'!$Q47="N",'2a+c+n'!K47,0))</f>
        <v>0</v>
      </c>
      <c r="L47" s="238" t="n">
        <f aca="false">IF($C$4="Neattiecināmās izmaksas",IF('2a+c+n'!$Q47="N",'2a+c+n'!L47,0))</f>
        <v>0</v>
      </c>
      <c r="M47" s="76" t="n">
        <f aca="false">IF($C$4="Neattiecināmās izmaksas",IF('2a+c+n'!$Q47="N",'2a+c+n'!M47,0))</f>
        <v>0</v>
      </c>
      <c r="N47" s="76" t="n">
        <f aca="false">IF($C$4="Neattiecināmās izmaksas",IF('2a+c+n'!$Q47="N",'2a+c+n'!N47,0))</f>
        <v>0</v>
      </c>
      <c r="O47" s="76" t="n">
        <f aca="false">IF($C$4="Neattiecināmās izmaksas",IF('2a+c+n'!$Q47="N",'2a+c+n'!O47,0))</f>
        <v>0</v>
      </c>
      <c r="P47" s="77" t="n">
        <f aca="false">IF($C$4="Neattiecināmās izmaksas",IF('2a+c+n'!$Q47="N",'2a+c+n'!P47,0))</f>
        <v>0</v>
      </c>
    </row>
    <row r="48" customFormat="false" ht="11.25" hidden="false" customHeight="false" outlineLevel="0" collapsed="false">
      <c r="A48" s="13" t="n">
        <f aca="false">IF(P48=0,0,IF(COUNTBLANK(P48)=1,0,COUNTA($P$14:P48)))</f>
        <v>0</v>
      </c>
      <c r="B48" s="76" t="n">
        <f aca="false">IF($C$4="Neattiecināmās izmaksas",IF('2a+c+n'!$Q48="N",'2a+c+n'!B48,0))</f>
        <v>0</v>
      </c>
      <c r="C48" s="76" t="n">
        <f aca="false">IF($C$4="Neattiecināmās izmaksas",IF('2a+c+n'!$Q48="N",'2a+c+n'!C48,0))</f>
        <v>0</v>
      </c>
      <c r="D48" s="76" t="n">
        <f aca="false">IF($C$4="Neattiecināmās izmaksas",IF('2a+c+n'!$Q48="N",'2a+c+n'!D48,0))</f>
        <v>0</v>
      </c>
      <c r="E48" s="77"/>
      <c r="F48" s="75"/>
      <c r="G48" s="76"/>
      <c r="H48" s="76" t="n">
        <f aca="false">IF($C$4="Neattiecināmās izmaksas",IF('2a+c+n'!$Q48="N",'2a+c+n'!H48,0))</f>
        <v>0</v>
      </c>
      <c r="I48" s="76"/>
      <c r="J48" s="76"/>
      <c r="K48" s="77" t="n">
        <f aca="false">IF($C$4="Neattiecināmās izmaksas",IF('2a+c+n'!$Q48="N",'2a+c+n'!K48,0))</f>
        <v>0</v>
      </c>
      <c r="L48" s="238" t="n">
        <f aca="false">IF($C$4="Neattiecināmās izmaksas",IF('2a+c+n'!$Q48="N",'2a+c+n'!L48,0))</f>
        <v>0</v>
      </c>
      <c r="M48" s="76" t="n">
        <f aca="false">IF($C$4="Neattiecināmās izmaksas",IF('2a+c+n'!$Q48="N",'2a+c+n'!M48,0))</f>
        <v>0</v>
      </c>
      <c r="N48" s="76" t="n">
        <f aca="false">IF($C$4="Neattiecināmās izmaksas",IF('2a+c+n'!$Q48="N",'2a+c+n'!N48,0))</f>
        <v>0</v>
      </c>
      <c r="O48" s="76" t="n">
        <f aca="false">IF($C$4="Neattiecināmās izmaksas",IF('2a+c+n'!$Q48="N",'2a+c+n'!O48,0))</f>
        <v>0</v>
      </c>
      <c r="P48" s="77" t="n">
        <f aca="false">IF($C$4="Neattiecināmās izmaksas",IF('2a+c+n'!$Q48="N",'2a+c+n'!P48,0))</f>
        <v>0</v>
      </c>
    </row>
    <row r="49" customFormat="false" ht="11.25" hidden="false" customHeight="false" outlineLevel="0" collapsed="false">
      <c r="A49" s="13" t="n">
        <f aca="false">IF(P49=0,0,IF(COUNTBLANK(P49)=1,0,COUNTA($P$14:P49)))</f>
        <v>0</v>
      </c>
      <c r="B49" s="76" t="n">
        <f aca="false">IF($C$4="Neattiecināmās izmaksas",IF('2a+c+n'!$Q49="N",'2a+c+n'!B49,0))</f>
        <v>0</v>
      </c>
      <c r="C49" s="76" t="n">
        <f aca="false">IF($C$4="Neattiecināmās izmaksas",IF('2a+c+n'!$Q49="N",'2a+c+n'!C49,0))</f>
        <v>0</v>
      </c>
      <c r="D49" s="76" t="n">
        <f aca="false">IF($C$4="Neattiecināmās izmaksas",IF('2a+c+n'!$Q49="N",'2a+c+n'!D49,0))</f>
        <v>0</v>
      </c>
      <c r="E49" s="77"/>
      <c r="F49" s="75"/>
      <c r="G49" s="76"/>
      <c r="H49" s="76" t="n">
        <f aca="false">IF($C$4="Neattiecināmās izmaksas",IF('2a+c+n'!$Q49="N",'2a+c+n'!H49,0))</f>
        <v>0</v>
      </c>
      <c r="I49" s="76"/>
      <c r="J49" s="76"/>
      <c r="K49" s="77" t="n">
        <f aca="false">IF($C$4="Neattiecināmās izmaksas",IF('2a+c+n'!$Q49="N",'2a+c+n'!K49,0))</f>
        <v>0</v>
      </c>
      <c r="L49" s="238" t="n">
        <f aca="false">IF($C$4="Neattiecināmās izmaksas",IF('2a+c+n'!$Q49="N",'2a+c+n'!L49,0))</f>
        <v>0</v>
      </c>
      <c r="M49" s="76" t="n">
        <f aca="false">IF($C$4="Neattiecināmās izmaksas",IF('2a+c+n'!$Q49="N",'2a+c+n'!M49,0))</f>
        <v>0</v>
      </c>
      <c r="N49" s="76" t="n">
        <f aca="false">IF($C$4="Neattiecināmās izmaksas",IF('2a+c+n'!$Q49="N",'2a+c+n'!N49,0))</f>
        <v>0</v>
      </c>
      <c r="O49" s="76" t="n">
        <f aca="false">IF($C$4="Neattiecināmās izmaksas",IF('2a+c+n'!$Q49="N",'2a+c+n'!O49,0))</f>
        <v>0</v>
      </c>
      <c r="P49" s="77" t="n">
        <f aca="false">IF($C$4="Neattiecināmās izmaksas",IF('2a+c+n'!$Q49="N",'2a+c+n'!P49,0))</f>
        <v>0</v>
      </c>
    </row>
    <row r="50" customFormat="false" ht="11.25" hidden="false" customHeight="false" outlineLevel="0" collapsed="false">
      <c r="A50" s="13" t="n">
        <f aca="false">IF(P50=0,0,IF(COUNTBLANK(P50)=1,0,COUNTA($P$14:P50)))</f>
        <v>0</v>
      </c>
      <c r="B50" s="76" t="n">
        <f aca="false">IF($C$4="Neattiecināmās izmaksas",IF('2a+c+n'!$Q50="N",'2a+c+n'!B50,0))</f>
        <v>0</v>
      </c>
      <c r="C50" s="76" t="n">
        <f aca="false">IF($C$4="Neattiecināmās izmaksas",IF('2a+c+n'!$Q50="N",'2a+c+n'!C50,0))</f>
        <v>0</v>
      </c>
      <c r="D50" s="76" t="n">
        <f aca="false">IF($C$4="Neattiecināmās izmaksas",IF('2a+c+n'!$Q50="N",'2a+c+n'!D50,0))</f>
        <v>0</v>
      </c>
      <c r="E50" s="77"/>
      <c r="F50" s="75"/>
      <c r="G50" s="76"/>
      <c r="H50" s="76" t="n">
        <f aca="false">IF($C$4="Neattiecināmās izmaksas",IF('2a+c+n'!$Q50="N",'2a+c+n'!H50,0))</f>
        <v>0</v>
      </c>
      <c r="I50" s="76"/>
      <c r="J50" s="76"/>
      <c r="K50" s="77" t="n">
        <f aca="false">IF($C$4="Neattiecināmās izmaksas",IF('2a+c+n'!$Q50="N",'2a+c+n'!K50,0))</f>
        <v>0</v>
      </c>
      <c r="L50" s="238" t="n">
        <f aca="false">IF($C$4="Neattiecināmās izmaksas",IF('2a+c+n'!$Q50="N",'2a+c+n'!L50,0))</f>
        <v>0</v>
      </c>
      <c r="M50" s="76" t="n">
        <f aca="false">IF($C$4="Neattiecināmās izmaksas",IF('2a+c+n'!$Q50="N",'2a+c+n'!M50,0))</f>
        <v>0</v>
      </c>
      <c r="N50" s="76" t="n">
        <f aca="false">IF($C$4="Neattiecināmās izmaksas",IF('2a+c+n'!$Q50="N",'2a+c+n'!N50,0))</f>
        <v>0</v>
      </c>
      <c r="O50" s="76" t="n">
        <f aca="false">IF($C$4="Neattiecināmās izmaksas",IF('2a+c+n'!$Q50="N",'2a+c+n'!O50,0))</f>
        <v>0</v>
      </c>
      <c r="P50" s="77" t="n">
        <f aca="false">IF($C$4="Neattiecināmās izmaksas",IF('2a+c+n'!$Q50="N",'2a+c+n'!P50,0))</f>
        <v>0</v>
      </c>
    </row>
    <row r="51" customFormat="false" ht="11.25" hidden="false" customHeight="false" outlineLevel="0" collapsed="false">
      <c r="A51" s="13" t="n">
        <f aca="false">IF(P51=0,0,IF(COUNTBLANK(P51)=1,0,COUNTA($P$14:P51)))</f>
        <v>0</v>
      </c>
      <c r="B51" s="76" t="n">
        <f aca="false">IF($C$4="Neattiecināmās izmaksas",IF('2a+c+n'!$Q51="N",'2a+c+n'!B51,0))</f>
        <v>0</v>
      </c>
      <c r="C51" s="76" t="n">
        <f aca="false">IF($C$4="Neattiecināmās izmaksas",IF('2a+c+n'!$Q51="N",'2a+c+n'!C51,0))</f>
        <v>0</v>
      </c>
      <c r="D51" s="76" t="n">
        <f aca="false">IF($C$4="Neattiecināmās izmaksas",IF('2a+c+n'!$Q51="N",'2a+c+n'!D51,0))</f>
        <v>0</v>
      </c>
      <c r="E51" s="77"/>
      <c r="F51" s="75"/>
      <c r="G51" s="76"/>
      <c r="H51" s="76" t="n">
        <f aca="false">IF($C$4="Neattiecināmās izmaksas",IF('2a+c+n'!$Q51="N",'2a+c+n'!H51,0))</f>
        <v>0</v>
      </c>
      <c r="I51" s="76"/>
      <c r="J51" s="76"/>
      <c r="K51" s="77" t="n">
        <f aca="false">IF($C$4="Neattiecināmās izmaksas",IF('2a+c+n'!$Q51="N",'2a+c+n'!K51,0))</f>
        <v>0</v>
      </c>
      <c r="L51" s="238" t="n">
        <f aca="false">IF($C$4="Neattiecināmās izmaksas",IF('2a+c+n'!$Q51="N",'2a+c+n'!L51,0))</f>
        <v>0</v>
      </c>
      <c r="M51" s="76" t="n">
        <f aca="false">IF($C$4="Neattiecināmās izmaksas",IF('2a+c+n'!$Q51="N",'2a+c+n'!M51,0))</f>
        <v>0</v>
      </c>
      <c r="N51" s="76" t="n">
        <f aca="false">IF($C$4="Neattiecināmās izmaksas",IF('2a+c+n'!$Q51="N",'2a+c+n'!N51,0))</f>
        <v>0</v>
      </c>
      <c r="O51" s="76" t="n">
        <f aca="false">IF($C$4="Neattiecināmās izmaksas",IF('2a+c+n'!$Q51="N",'2a+c+n'!O51,0))</f>
        <v>0</v>
      </c>
      <c r="P51" s="77" t="n">
        <f aca="false">IF($C$4="Neattiecināmās izmaksas",IF('2a+c+n'!$Q51="N",'2a+c+n'!P51,0))</f>
        <v>0</v>
      </c>
    </row>
    <row r="52" customFormat="false" ht="11.25" hidden="false" customHeight="false" outlineLevel="0" collapsed="false">
      <c r="A52" s="13" t="n">
        <f aca="false">IF(P52=0,0,IF(COUNTBLANK(P52)=1,0,COUNTA($P$14:P52)))</f>
        <v>0</v>
      </c>
      <c r="B52" s="76" t="n">
        <f aca="false">IF($C$4="Neattiecināmās izmaksas",IF('2a+c+n'!$Q52="N",'2a+c+n'!B52,0))</f>
        <v>0</v>
      </c>
      <c r="C52" s="76" t="n">
        <f aca="false">IF($C$4="Neattiecināmās izmaksas",IF('2a+c+n'!$Q52="N",'2a+c+n'!C52,0))</f>
        <v>0</v>
      </c>
      <c r="D52" s="76" t="n">
        <f aca="false">IF($C$4="Neattiecināmās izmaksas",IF('2a+c+n'!$Q52="N",'2a+c+n'!D52,0))</f>
        <v>0</v>
      </c>
      <c r="E52" s="77"/>
      <c r="F52" s="75"/>
      <c r="G52" s="76"/>
      <c r="H52" s="76" t="n">
        <f aca="false">IF($C$4="Neattiecināmās izmaksas",IF('2a+c+n'!$Q52="N",'2a+c+n'!H52,0))</f>
        <v>0</v>
      </c>
      <c r="I52" s="76"/>
      <c r="J52" s="76"/>
      <c r="K52" s="77" t="n">
        <f aca="false">IF($C$4="Neattiecināmās izmaksas",IF('2a+c+n'!$Q52="N",'2a+c+n'!K52,0))</f>
        <v>0</v>
      </c>
      <c r="L52" s="238" t="n">
        <f aca="false">IF($C$4="Neattiecināmās izmaksas",IF('2a+c+n'!$Q52="N",'2a+c+n'!L52,0))</f>
        <v>0</v>
      </c>
      <c r="M52" s="76" t="n">
        <f aca="false">IF($C$4="Neattiecināmās izmaksas",IF('2a+c+n'!$Q52="N",'2a+c+n'!M52,0))</f>
        <v>0</v>
      </c>
      <c r="N52" s="76" t="n">
        <f aca="false">IF($C$4="Neattiecināmās izmaksas",IF('2a+c+n'!$Q52="N",'2a+c+n'!N52,0))</f>
        <v>0</v>
      </c>
      <c r="O52" s="76" t="n">
        <f aca="false">IF($C$4="Neattiecināmās izmaksas",IF('2a+c+n'!$Q52="N",'2a+c+n'!O52,0))</f>
        <v>0</v>
      </c>
      <c r="P52" s="77" t="n">
        <f aca="false">IF($C$4="Neattiecināmās izmaksas",IF('2a+c+n'!$Q52="N",'2a+c+n'!P52,0))</f>
        <v>0</v>
      </c>
    </row>
    <row r="53" customFormat="false" ht="11.25" hidden="false" customHeight="false" outlineLevel="0" collapsed="false">
      <c r="A53" s="13" t="n">
        <f aca="false">IF(P53=0,0,IF(COUNTBLANK(P53)=1,0,COUNTA($P$14:P53)))</f>
        <v>0</v>
      </c>
      <c r="B53" s="76" t="n">
        <f aca="false">IF($C$4="Neattiecināmās izmaksas",IF('2a+c+n'!$Q53="N",'2a+c+n'!B53,0))</f>
        <v>0</v>
      </c>
      <c r="C53" s="76" t="n">
        <f aca="false">IF($C$4="Neattiecināmās izmaksas",IF('2a+c+n'!$Q53="N",'2a+c+n'!C53,0))</f>
        <v>0</v>
      </c>
      <c r="D53" s="76" t="n">
        <f aca="false">IF($C$4="Neattiecināmās izmaksas",IF('2a+c+n'!$Q53="N",'2a+c+n'!D53,0))</f>
        <v>0</v>
      </c>
      <c r="E53" s="77"/>
      <c r="F53" s="75"/>
      <c r="G53" s="76"/>
      <c r="H53" s="76" t="n">
        <f aca="false">IF($C$4="Neattiecināmās izmaksas",IF('2a+c+n'!$Q53="N",'2a+c+n'!H53,0))</f>
        <v>0</v>
      </c>
      <c r="I53" s="76"/>
      <c r="J53" s="76"/>
      <c r="K53" s="77" t="n">
        <f aca="false">IF($C$4="Neattiecināmās izmaksas",IF('2a+c+n'!$Q53="N",'2a+c+n'!K53,0))</f>
        <v>0</v>
      </c>
      <c r="L53" s="238" t="n">
        <f aca="false">IF($C$4="Neattiecināmās izmaksas",IF('2a+c+n'!$Q53="N",'2a+c+n'!L53,0))</f>
        <v>0</v>
      </c>
      <c r="M53" s="76" t="n">
        <f aca="false">IF($C$4="Neattiecināmās izmaksas",IF('2a+c+n'!$Q53="N",'2a+c+n'!M53,0))</f>
        <v>0</v>
      </c>
      <c r="N53" s="76" t="n">
        <f aca="false">IF($C$4="Neattiecināmās izmaksas",IF('2a+c+n'!$Q53="N",'2a+c+n'!N53,0))</f>
        <v>0</v>
      </c>
      <c r="O53" s="76" t="n">
        <f aca="false">IF($C$4="Neattiecināmās izmaksas",IF('2a+c+n'!$Q53="N",'2a+c+n'!O53,0))</f>
        <v>0</v>
      </c>
      <c r="P53" s="77" t="n">
        <f aca="false">IF($C$4="Neattiecināmās izmaksas",IF('2a+c+n'!$Q53="N",'2a+c+n'!P53,0))</f>
        <v>0</v>
      </c>
    </row>
    <row r="54" customFormat="false" ht="11.25" hidden="false" customHeight="false" outlineLevel="0" collapsed="false">
      <c r="A54" s="13" t="n">
        <f aca="false">IF(P54=0,0,IF(COUNTBLANK(P54)=1,0,COUNTA($P$14:P54)))</f>
        <v>0</v>
      </c>
      <c r="B54" s="76" t="n">
        <f aca="false">IF($C$4="Neattiecināmās izmaksas",IF('2a+c+n'!$Q54="N",'2a+c+n'!B54,0))</f>
        <v>0</v>
      </c>
      <c r="C54" s="76" t="n">
        <f aca="false">IF($C$4="Neattiecināmās izmaksas",IF('2a+c+n'!$Q54="N",'2a+c+n'!C54,0))</f>
        <v>0</v>
      </c>
      <c r="D54" s="76" t="n">
        <f aca="false">IF($C$4="Neattiecināmās izmaksas",IF('2a+c+n'!$Q54="N",'2a+c+n'!D54,0))</f>
        <v>0</v>
      </c>
      <c r="E54" s="77"/>
      <c r="F54" s="75"/>
      <c r="G54" s="76"/>
      <c r="H54" s="76" t="n">
        <f aca="false">IF($C$4="Neattiecināmās izmaksas",IF('2a+c+n'!$Q54="N",'2a+c+n'!H54,0))</f>
        <v>0</v>
      </c>
      <c r="I54" s="76"/>
      <c r="J54" s="76"/>
      <c r="K54" s="77" t="n">
        <f aca="false">IF($C$4="Neattiecināmās izmaksas",IF('2a+c+n'!$Q54="N",'2a+c+n'!K54,0))</f>
        <v>0</v>
      </c>
      <c r="L54" s="238" t="n">
        <f aca="false">IF($C$4="Neattiecināmās izmaksas",IF('2a+c+n'!$Q54="N",'2a+c+n'!L54,0))</f>
        <v>0</v>
      </c>
      <c r="M54" s="76" t="n">
        <f aca="false">IF($C$4="Neattiecināmās izmaksas",IF('2a+c+n'!$Q54="N",'2a+c+n'!M54,0))</f>
        <v>0</v>
      </c>
      <c r="N54" s="76" t="n">
        <f aca="false">IF($C$4="Neattiecināmās izmaksas",IF('2a+c+n'!$Q54="N",'2a+c+n'!N54,0))</f>
        <v>0</v>
      </c>
      <c r="O54" s="76" t="n">
        <f aca="false">IF($C$4="Neattiecināmās izmaksas",IF('2a+c+n'!$Q54="N",'2a+c+n'!O54,0))</f>
        <v>0</v>
      </c>
      <c r="P54" s="77" t="n">
        <f aca="false">IF($C$4="Neattiecināmās izmaksas",IF('2a+c+n'!$Q54="N",'2a+c+n'!P54,0))</f>
        <v>0</v>
      </c>
    </row>
    <row r="55" customFormat="false" ht="12" hidden="false" customHeight="false" outlineLevel="0" collapsed="false">
      <c r="A55" s="13" t="n">
        <f aca="false">IF(P55=0,0,IF(COUNTBLANK(P55)=1,0,COUNTA($P$14:P55)))</f>
        <v>0</v>
      </c>
      <c r="B55" s="76" t="n">
        <f aca="false">IF($C$4="Neattiecināmās izmaksas",IF('2a+c+n'!$Q55="N",'2a+c+n'!B55,0))</f>
        <v>0</v>
      </c>
      <c r="C55" s="76" t="n">
        <f aca="false">IF($C$4="Neattiecināmās izmaksas",IF('2a+c+n'!$Q55="N",'2a+c+n'!C55,0))</f>
        <v>0</v>
      </c>
      <c r="D55" s="76" t="n">
        <f aca="false">IF($C$4="Neattiecināmās izmaksas",IF('2a+c+n'!$Q55="N",'2a+c+n'!D55,0))</f>
        <v>0</v>
      </c>
      <c r="E55" s="77"/>
      <c r="F55" s="75"/>
      <c r="G55" s="76"/>
      <c r="H55" s="76" t="n">
        <f aca="false">IF($C$4="Neattiecināmās izmaksas",IF('2a+c+n'!$Q55="N",'2a+c+n'!H55,0))</f>
        <v>0</v>
      </c>
      <c r="I55" s="76"/>
      <c r="J55" s="76"/>
      <c r="K55" s="77" t="n">
        <f aca="false">IF($C$4="Neattiecināmās izmaksas",IF('2a+c+n'!$Q55="N",'2a+c+n'!K55,0))</f>
        <v>0</v>
      </c>
      <c r="L55" s="238" t="n">
        <f aca="false">IF($C$4="Neattiecināmās izmaksas",IF('2a+c+n'!$Q55="N",'2a+c+n'!L55,0))</f>
        <v>0</v>
      </c>
      <c r="M55" s="76" t="n">
        <f aca="false">IF($C$4="Neattiecināmās izmaksas",IF('2a+c+n'!$Q55="N",'2a+c+n'!M55,0))</f>
        <v>0</v>
      </c>
      <c r="N55" s="76" t="n">
        <f aca="false">IF($C$4="Neattiecināmās izmaksas",IF('2a+c+n'!$Q55="N",'2a+c+n'!N55,0))</f>
        <v>0</v>
      </c>
      <c r="O55" s="76" t="n">
        <f aca="false">IF($C$4="Neattiecināmās izmaksas",IF('2a+c+n'!$Q55="N",'2a+c+n'!O55,0))</f>
        <v>0</v>
      </c>
      <c r="P55" s="77" t="n">
        <f aca="false">IF($C$4="Neattiecināmās izmaksas",IF('2a+c+n'!$Q55="N",'2a+c+n'!P55,0))</f>
        <v>0</v>
      </c>
    </row>
    <row r="56" customFormat="false" ht="12" hidden="false" customHeight="true" outlineLevel="0" collapsed="false">
      <c r="A56" s="226" t="s">
        <v>126</v>
      </c>
      <c r="B56" s="226"/>
      <c r="C56" s="226"/>
      <c r="D56" s="226"/>
      <c r="E56" s="226"/>
      <c r="F56" s="226"/>
      <c r="G56" s="226"/>
      <c r="H56" s="226"/>
      <c r="I56" s="226"/>
      <c r="J56" s="226"/>
      <c r="K56" s="226"/>
      <c r="L56" s="239" t="n">
        <f aca="false">SUM(L14:L55)</f>
        <v>0</v>
      </c>
      <c r="M56" s="240" t="n">
        <f aca="false">SUM(M14:M55)</f>
        <v>0</v>
      </c>
      <c r="N56" s="240" t="n">
        <f aca="false">SUM(N14:N55)</f>
        <v>0</v>
      </c>
      <c r="O56" s="240" t="n">
        <f aca="false">SUM(O14:O55)</f>
        <v>0</v>
      </c>
      <c r="P56" s="241" t="n">
        <f aca="false">SUM(P14:P55)</f>
        <v>0</v>
      </c>
    </row>
    <row r="57" customFormat="false" ht="11.25" hidden="false" customHeight="false" outlineLevel="0" collapsed="false">
      <c r="A57" s="33"/>
      <c r="B57" s="33"/>
      <c r="C57" s="33"/>
      <c r="D57" s="33"/>
      <c r="E57" s="33"/>
      <c r="F57" s="33"/>
      <c r="G57" s="33"/>
      <c r="H57" s="33"/>
      <c r="I57" s="33"/>
      <c r="J57" s="33"/>
      <c r="K57" s="33"/>
      <c r="L57" s="33"/>
      <c r="M57" s="33"/>
      <c r="N57" s="33"/>
      <c r="O57" s="33"/>
      <c r="P57" s="33"/>
    </row>
    <row r="58" customFormat="false" ht="11.25" hidden="false" customHeight="false" outlineLevel="0" collapsed="false">
      <c r="A58" s="33"/>
      <c r="B58" s="33"/>
      <c r="C58" s="33"/>
      <c r="D58" s="33"/>
      <c r="E58" s="33"/>
      <c r="F58" s="33"/>
      <c r="G58" s="33"/>
      <c r="H58" s="33"/>
      <c r="I58" s="33"/>
      <c r="J58" s="33"/>
      <c r="K58" s="33"/>
      <c r="L58" s="33"/>
      <c r="M58" s="33"/>
      <c r="N58" s="33"/>
      <c r="O58" s="33"/>
      <c r="P58" s="33"/>
    </row>
    <row r="59" customFormat="false" ht="11.25" hidden="false" customHeight="false" outlineLevel="0" collapsed="false">
      <c r="A59" s="1" t="s">
        <v>19</v>
      </c>
      <c r="B59" s="33"/>
      <c r="C59" s="45" t="n">
        <f aca="false">'Kops n'!C31:H31</f>
        <v>0</v>
      </c>
      <c r="D59" s="45"/>
      <c r="E59" s="45"/>
      <c r="F59" s="45"/>
      <c r="G59" s="45"/>
      <c r="H59" s="45"/>
      <c r="I59" s="33"/>
      <c r="J59" s="33"/>
      <c r="K59" s="33"/>
      <c r="L59" s="33"/>
      <c r="M59" s="33"/>
      <c r="N59" s="33"/>
      <c r="O59" s="33"/>
      <c r="P59" s="33"/>
    </row>
    <row r="60" customFormat="false" ht="11.25" hidden="false" customHeight="true" outlineLevel="0" collapsed="false">
      <c r="A60" s="33"/>
      <c r="B60" s="33"/>
      <c r="C60" s="31" t="s">
        <v>20</v>
      </c>
      <c r="D60" s="31"/>
      <c r="E60" s="31"/>
      <c r="F60" s="31"/>
      <c r="G60" s="31"/>
      <c r="H60" s="31"/>
      <c r="I60" s="33"/>
      <c r="J60" s="33"/>
      <c r="K60" s="33"/>
      <c r="L60" s="33"/>
      <c r="M60" s="33"/>
      <c r="N60" s="33"/>
      <c r="O60" s="33"/>
      <c r="P60" s="33"/>
    </row>
    <row r="61" customFormat="false" ht="11.25" hidden="false" customHeight="false" outlineLevel="0" collapsed="false">
      <c r="A61" s="33"/>
      <c r="B61" s="33"/>
      <c r="C61" s="33"/>
      <c r="D61" s="33"/>
      <c r="E61" s="33"/>
      <c r="F61" s="33"/>
      <c r="G61" s="33"/>
      <c r="H61" s="33"/>
      <c r="I61" s="33"/>
      <c r="J61" s="33"/>
      <c r="K61" s="33"/>
      <c r="L61" s="33"/>
      <c r="M61" s="33"/>
      <c r="N61" s="33"/>
      <c r="O61" s="33"/>
      <c r="P61" s="33"/>
    </row>
    <row r="62" customFormat="false" ht="11.25" hidden="false" customHeight="false" outlineLevel="0" collapsed="false">
      <c r="A62" s="96" t="str">
        <f aca="false">'Kops n'!A34:D34</f>
        <v>Tāme sastādīta:</v>
      </c>
      <c r="B62" s="96"/>
      <c r="C62" s="96"/>
      <c r="D62" s="96"/>
      <c r="E62" s="33"/>
      <c r="F62" s="33"/>
      <c r="G62" s="33"/>
      <c r="H62" s="33"/>
      <c r="I62" s="33"/>
      <c r="J62" s="33"/>
      <c r="K62" s="33"/>
      <c r="L62" s="33"/>
      <c r="M62" s="33"/>
      <c r="N62" s="33"/>
      <c r="O62" s="33"/>
      <c r="P62" s="33"/>
    </row>
    <row r="63" customFormat="false" ht="11.25" hidden="false" customHeight="false" outlineLevel="0" collapsed="false">
      <c r="A63" s="33"/>
      <c r="B63" s="33"/>
      <c r="C63" s="33"/>
      <c r="D63" s="33"/>
      <c r="E63" s="33"/>
      <c r="F63" s="33"/>
      <c r="G63" s="33"/>
      <c r="H63" s="33"/>
      <c r="I63" s="33"/>
      <c r="J63" s="33"/>
      <c r="K63" s="33"/>
      <c r="L63" s="33"/>
      <c r="M63" s="33"/>
      <c r="N63" s="33"/>
      <c r="O63" s="33"/>
      <c r="P63" s="33"/>
    </row>
    <row r="64" customFormat="false" ht="11.25" hidden="false" customHeight="false" outlineLevel="0" collapsed="false">
      <c r="A64" s="1" t="s">
        <v>48</v>
      </c>
      <c r="B64" s="33"/>
      <c r="C64" s="45" t="n">
        <f aca="false">'Kops n'!C36:H36</f>
        <v>0</v>
      </c>
      <c r="D64" s="45"/>
      <c r="E64" s="45"/>
      <c r="F64" s="45"/>
      <c r="G64" s="45"/>
      <c r="H64" s="45"/>
      <c r="I64" s="33"/>
      <c r="J64" s="33"/>
      <c r="K64" s="33"/>
      <c r="L64" s="33"/>
      <c r="M64" s="33"/>
      <c r="N64" s="33"/>
      <c r="O64" s="33"/>
      <c r="P64" s="33"/>
    </row>
    <row r="65" customFormat="false" ht="11.25" hidden="false" customHeight="true" outlineLevel="0" collapsed="false">
      <c r="A65" s="33"/>
      <c r="B65" s="33"/>
      <c r="C65" s="31" t="s">
        <v>20</v>
      </c>
      <c r="D65" s="31"/>
      <c r="E65" s="31"/>
      <c r="F65" s="31"/>
      <c r="G65" s="31"/>
      <c r="H65" s="31"/>
      <c r="I65" s="33"/>
      <c r="J65" s="33"/>
      <c r="K65" s="33"/>
      <c r="L65" s="33"/>
      <c r="M65" s="33"/>
      <c r="N65" s="33"/>
      <c r="O65" s="33"/>
      <c r="P65" s="33"/>
    </row>
    <row r="66" customFormat="false" ht="11.25" hidden="false" customHeight="false" outlineLevel="0" collapsed="false">
      <c r="A66" s="33"/>
      <c r="B66" s="33"/>
      <c r="C66" s="33"/>
      <c r="D66" s="33"/>
      <c r="E66" s="33"/>
      <c r="F66" s="33"/>
      <c r="G66" s="33"/>
      <c r="H66" s="33"/>
      <c r="I66" s="33"/>
      <c r="J66" s="33"/>
      <c r="K66" s="33"/>
      <c r="L66" s="33"/>
      <c r="M66" s="33"/>
      <c r="N66" s="33"/>
      <c r="O66" s="33"/>
      <c r="P66" s="33"/>
    </row>
    <row r="67" customFormat="false" ht="11.25" hidden="false" customHeight="false" outlineLevel="0" collapsed="false">
      <c r="A67" s="97" t="s">
        <v>21</v>
      </c>
      <c r="B67" s="98"/>
      <c r="C67" s="99" t="n">
        <f aca="false">'Kops n'!C39</f>
        <v>0</v>
      </c>
      <c r="D67" s="98"/>
      <c r="E67" s="33"/>
      <c r="F67" s="33"/>
      <c r="G67" s="33"/>
      <c r="H67" s="33"/>
      <c r="I67" s="33"/>
      <c r="J67" s="33"/>
      <c r="K67" s="33"/>
      <c r="L67" s="33"/>
      <c r="M67" s="33"/>
      <c r="N67" s="33"/>
      <c r="O67" s="33"/>
      <c r="P67" s="33"/>
    </row>
    <row r="68" customFormat="false" ht="11.25" hidden="false" customHeight="false" outlineLevel="0" collapsed="false">
      <c r="A68" s="33"/>
      <c r="B68" s="33"/>
      <c r="C68" s="33"/>
      <c r="D68" s="33"/>
      <c r="E68" s="33"/>
      <c r="F68" s="33"/>
      <c r="G68" s="33"/>
      <c r="H68" s="33"/>
      <c r="I68" s="33"/>
      <c r="J68" s="33"/>
      <c r="K68" s="33"/>
      <c r="L68" s="33"/>
      <c r="M68" s="33"/>
      <c r="N68" s="33"/>
      <c r="O68" s="33"/>
      <c r="P68"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56:K56"/>
    <mergeCell ref="C59:H59"/>
    <mergeCell ref="C60:H60"/>
    <mergeCell ref="A62:D62"/>
    <mergeCell ref="C64:H64"/>
    <mergeCell ref="C65:H65"/>
  </mergeCells>
  <conditionalFormatting sqref="A56:K56">
    <cfRule type="containsText" priority="2" operator="containsText" aboveAverage="0" equalAverage="0" bottom="0" percent="0" rank="0" text="Tiešās izmaksas kopā, t. sk. darba devēja sociālais nodoklis __.__% " dxfId="3">
      <formula>NOT(ISERROR(SEARCH("Tiešās izmaksas kopā, t. sk. darba devēja sociālais nodoklis __.__% ",A56)))</formula>
    </cfRule>
  </conditionalFormatting>
  <conditionalFormatting sqref="C2:I2 D5:L8 N9:O9 A14:P55 L56:P56 C59:H59 C64:H64 C67">
    <cfRule type="cellIs" priority="3" operator="equal" aboveAverage="0" equalAverage="0" bottom="0" percent="0" rank="0" text="" dxfId="1">
      <formula>0</formula>
    </cfRule>
  </conditionalFormatting>
  <printOptions headings="false" gridLines="false" gridLinesSet="true" horizontalCentered="false" verticalCentered="false"/>
  <pageMargins left="0" right="0" top="0.39375" bottom="0.39375"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00"/>
    <pageSetUpPr fitToPage="false"/>
  </sheetPr>
  <dimension ref="A1:Q90"/>
  <sheetViews>
    <sheetView showFormulas="false" showGridLines="true" showRowColHeaders="true" showZeros="true" rightToLeft="false" tabSelected="false" showOutlineSymbols="true" defaultGridColor="true" view="normal" topLeftCell="A1" colorId="64" zoomScale="100" zoomScaleNormal="100" zoomScalePageLayoutView="115" workbookViewId="0">
      <selection pane="topLeft" activeCell="G83" activeCellId="0" sqref="G83"/>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5.28"/>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5.43"/>
    <col collapsed="false" customWidth="true" hidden="false" outlineLevel="0" max="7" min="7" style="1" width="4.86"/>
    <col collapsed="false" customWidth="true" hidden="false" outlineLevel="0" max="10" min="8" style="1" width="6.71"/>
    <col collapsed="false" customWidth="true" hidden="false" outlineLevel="0" max="11" min="11" style="1" width="7"/>
    <col collapsed="false" customWidth="true" hidden="false" outlineLevel="0" max="13" min="12" style="1" width="7.71"/>
    <col collapsed="false" customWidth="false" hidden="false" outlineLevel="0" max="14" min="14" style="1" width="9.14"/>
    <col collapsed="false" customWidth="true" hidden="false" outlineLevel="0" max="15" min="15" style="1" width="7.71"/>
    <col collapsed="false" customWidth="true" hidden="false" outlineLevel="0" max="16" min="16" style="1" width="9"/>
    <col collapsed="false" customWidth="true" hidden="true" outlineLevel="0" max="17" min="17" style="1" width="11.52"/>
    <col collapsed="false" customWidth="false" hidden="false" outlineLevel="0" max="1024" min="18" style="1" width="9.14"/>
  </cols>
  <sheetData>
    <row r="1" customFormat="false" ht="11.25" hidden="false" customHeight="false" outlineLevel="0" collapsed="false">
      <c r="A1" s="94"/>
      <c r="B1" s="94"/>
      <c r="C1" s="118" t="s">
        <v>51</v>
      </c>
      <c r="D1" s="119" t="n">
        <v>3</v>
      </c>
      <c r="E1" s="94"/>
      <c r="F1" s="94"/>
      <c r="G1" s="94"/>
      <c r="H1" s="94"/>
      <c r="I1" s="94"/>
      <c r="J1" s="94"/>
      <c r="N1" s="120"/>
      <c r="O1" s="118"/>
      <c r="P1" s="121"/>
    </row>
    <row r="2" customFormat="false" ht="11.25" hidden="false" customHeight="false" outlineLevel="0" collapsed="false">
      <c r="A2" s="122"/>
      <c r="B2" s="122"/>
      <c r="C2" s="123" t="s">
        <v>168</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5</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229" t="n">
        <f aca="false">ar</f>
        <v>0</v>
      </c>
      <c r="B9" s="229"/>
      <c r="C9" s="229"/>
      <c r="D9" s="229"/>
      <c r="E9" s="229"/>
      <c r="F9" s="229"/>
      <c r="G9" s="128"/>
      <c r="H9" s="128"/>
      <c r="I9" s="128"/>
      <c r="J9" s="129" t="s">
        <v>53</v>
      </c>
      <c r="K9" s="129"/>
      <c r="L9" s="129"/>
      <c r="M9" s="129"/>
      <c r="N9" s="130" t="n">
        <f aca="false">P78</f>
        <v>0</v>
      </c>
      <c r="O9" s="130"/>
      <c r="P9" s="128"/>
      <c r="Q9" s="134" t="str">
        <f aca="false">""</f>
        <v/>
      </c>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c r="Q10" s="134" t="s">
        <v>54</v>
      </c>
    </row>
    <row r="11" customFormat="false" ht="12" hidden="false" customHeight="false" outlineLevel="0" collapsed="false">
      <c r="A11" s="131"/>
      <c r="B11" s="132"/>
      <c r="C11" s="5"/>
      <c r="D11" s="94"/>
      <c r="E11" s="94"/>
      <c r="F11" s="94"/>
      <c r="G11" s="94"/>
      <c r="H11" s="94"/>
      <c r="I11" s="94"/>
      <c r="J11" s="94"/>
      <c r="K11" s="94"/>
      <c r="L11" s="135"/>
      <c r="M11" s="135"/>
      <c r="N11" s="136"/>
      <c r="O11" s="120"/>
      <c r="P11" s="94"/>
      <c r="Q11" s="134" t="s">
        <v>55</v>
      </c>
    </row>
    <row r="12" customFormat="false" ht="12" hidden="false" customHeight="true" outlineLevel="0" collapsed="false">
      <c r="A12" s="58" t="s">
        <v>34</v>
      </c>
      <c r="B12" s="137" t="s">
        <v>56</v>
      </c>
      <c r="C12" s="138" t="s">
        <v>57</v>
      </c>
      <c r="D12" s="139" t="s">
        <v>58</v>
      </c>
      <c r="E12" s="140" t="s">
        <v>59</v>
      </c>
      <c r="F12" s="141" t="s">
        <v>60</v>
      </c>
      <c r="G12" s="141"/>
      <c r="H12" s="141"/>
      <c r="I12" s="141"/>
      <c r="J12" s="141"/>
      <c r="K12" s="141"/>
      <c r="L12" s="141" t="s">
        <v>61</v>
      </c>
      <c r="M12" s="141"/>
      <c r="N12" s="141"/>
      <c r="O12" s="141"/>
      <c r="P12" s="141"/>
      <c r="Q12" s="134" t="s">
        <v>62</v>
      </c>
    </row>
    <row r="13" customFormat="false" ht="118.5" hidden="false" customHeight="false" outlineLevel="0" collapsed="false">
      <c r="A13" s="58"/>
      <c r="B13" s="137"/>
      <c r="C13" s="138"/>
      <c r="D13" s="139"/>
      <c r="E13" s="140"/>
      <c r="F13" s="142" t="s">
        <v>63</v>
      </c>
      <c r="G13" s="143" t="s">
        <v>64</v>
      </c>
      <c r="H13" s="143" t="s">
        <v>65</v>
      </c>
      <c r="I13" s="143" t="s">
        <v>66</v>
      </c>
      <c r="J13" s="143" t="s">
        <v>67</v>
      </c>
      <c r="K13" s="144" t="s">
        <v>68</v>
      </c>
      <c r="L13" s="142" t="s">
        <v>63</v>
      </c>
      <c r="M13" s="143" t="s">
        <v>65</v>
      </c>
      <c r="N13" s="143" t="s">
        <v>66</v>
      </c>
      <c r="O13" s="143" t="s">
        <v>67</v>
      </c>
      <c r="P13" s="145" t="s">
        <v>68</v>
      </c>
      <c r="Q13" s="146" t="s">
        <v>69</v>
      </c>
    </row>
    <row r="14" customFormat="false" ht="11.25" hidden="false" customHeight="false" outlineLevel="0" collapsed="false">
      <c r="A14" s="242" t="n">
        <f aca="false">IF(COUNTBLANK(B14)=1," ",COUNTA(B$14:B14))</f>
        <v>1</v>
      </c>
      <c r="B14" s="148" t="s">
        <v>70</v>
      </c>
      <c r="C14" s="256" t="s">
        <v>169</v>
      </c>
      <c r="D14" s="257" t="s">
        <v>77</v>
      </c>
      <c r="E14" s="258" t="n">
        <v>16.8</v>
      </c>
      <c r="F14" s="259"/>
      <c r="G14" s="260"/>
      <c r="H14" s="259"/>
      <c r="I14" s="259"/>
      <c r="J14" s="259"/>
      <c r="K14" s="154"/>
      <c r="L14" s="154"/>
      <c r="M14" s="154"/>
      <c r="N14" s="154"/>
      <c r="O14" s="154"/>
      <c r="P14" s="154"/>
      <c r="Q14" s="100" t="s">
        <v>54</v>
      </c>
    </row>
    <row r="15" customFormat="false" ht="22.5" hidden="false" customHeight="false" outlineLevel="0" collapsed="false">
      <c r="A15" s="242" t="n">
        <f aca="false">IF(COUNTBLANK(B15)=1," ",COUNTA(B$14:B15))</f>
        <v>2</v>
      </c>
      <c r="B15" s="251" t="s">
        <v>70</v>
      </c>
      <c r="C15" s="261" t="s">
        <v>170</v>
      </c>
      <c r="D15" s="257" t="s">
        <v>77</v>
      </c>
      <c r="E15" s="262" t="n">
        <f aca="false">E17+E18</f>
        <v>91.2</v>
      </c>
      <c r="F15" s="259"/>
      <c r="G15" s="260"/>
      <c r="H15" s="259"/>
      <c r="I15" s="259"/>
      <c r="J15" s="259"/>
      <c r="K15" s="154"/>
      <c r="L15" s="154"/>
      <c r="M15" s="154"/>
      <c r="N15" s="154"/>
      <c r="O15" s="154"/>
      <c r="P15" s="154"/>
      <c r="Q15" s="244" t="s">
        <v>54</v>
      </c>
    </row>
    <row r="16" customFormat="false" ht="112.5" hidden="false" customHeight="false" outlineLevel="0" collapsed="false">
      <c r="A16" s="242" t="str">
        <f aca="false">IF(COUNTBLANK(B16)=1," ",COUNTA(B$14:B16))</f>
        <v> </v>
      </c>
      <c r="B16" s="156"/>
      <c r="C16" s="263" t="s">
        <v>171</v>
      </c>
      <c r="D16" s="263"/>
      <c r="E16" s="263"/>
      <c r="F16" s="263"/>
      <c r="G16" s="259"/>
      <c r="H16" s="264"/>
      <c r="I16" s="265"/>
      <c r="J16" s="266"/>
      <c r="K16" s="154"/>
      <c r="L16" s="154"/>
      <c r="M16" s="154"/>
      <c r="N16" s="154"/>
      <c r="O16" s="154"/>
      <c r="P16" s="154"/>
      <c r="Q16" s="244" t="s">
        <v>54</v>
      </c>
    </row>
    <row r="17" customFormat="false" ht="11.25" hidden="false" customHeight="false" outlineLevel="0" collapsed="false">
      <c r="A17" s="242" t="n">
        <f aca="false">IF(COUNTBLANK(B17)=1," ",COUNTA(B$14:B17))</f>
        <v>3</v>
      </c>
      <c r="B17" s="156" t="s">
        <v>70</v>
      </c>
      <c r="C17" s="267" t="s">
        <v>172</v>
      </c>
      <c r="D17" s="257" t="s">
        <v>77</v>
      </c>
      <c r="E17" s="268" t="n">
        <v>44.5</v>
      </c>
      <c r="F17" s="269"/>
      <c r="G17" s="168"/>
      <c r="H17" s="269"/>
      <c r="I17" s="269"/>
      <c r="J17" s="269"/>
      <c r="K17" s="154"/>
      <c r="L17" s="154"/>
      <c r="M17" s="154"/>
      <c r="N17" s="154"/>
      <c r="O17" s="154"/>
      <c r="P17" s="154"/>
      <c r="Q17" s="244" t="s">
        <v>54</v>
      </c>
    </row>
    <row r="18" customFormat="false" ht="11.25" hidden="false" customHeight="false" outlineLevel="0" collapsed="false">
      <c r="A18" s="242" t="n">
        <f aca="false">IF(COUNTBLANK(B18)=1," ",COUNTA(B$14:B18))</f>
        <v>4</v>
      </c>
      <c r="B18" s="156" t="s">
        <v>70</v>
      </c>
      <c r="C18" s="267" t="s">
        <v>173</v>
      </c>
      <c r="D18" s="257" t="s">
        <v>77</v>
      </c>
      <c r="E18" s="268" t="n">
        <v>46.7</v>
      </c>
      <c r="F18" s="269"/>
      <c r="G18" s="168"/>
      <c r="H18" s="269"/>
      <c r="I18" s="269"/>
      <c r="J18" s="269"/>
      <c r="K18" s="154"/>
      <c r="L18" s="154"/>
      <c r="M18" s="154"/>
      <c r="N18" s="154"/>
      <c r="O18" s="154"/>
      <c r="P18" s="154"/>
      <c r="Q18" s="244" t="s">
        <v>54</v>
      </c>
    </row>
    <row r="19" customFormat="false" ht="11.25" hidden="false" customHeight="false" outlineLevel="0" collapsed="false">
      <c r="A19" s="242" t="n">
        <f aca="false">IF(COUNTBLANK(B19)=1," ",COUNTA(B$14:B19))</f>
        <v>5</v>
      </c>
      <c r="B19" s="148" t="s">
        <v>70</v>
      </c>
      <c r="C19" s="270" t="s">
        <v>174</v>
      </c>
      <c r="D19" s="257" t="s">
        <v>77</v>
      </c>
      <c r="E19" s="265" t="n">
        <f aca="false">E18+E17</f>
        <v>91.2</v>
      </c>
      <c r="F19" s="196"/>
      <c r="G19" s="168"/>
      <c r="H19" s="196"/>
      <c r="I19" s="196"/>
      <c r="J19" s="196"/>
      <c r="K19" s="154"/>
      <c r="L19" s="154"/>
      <c r="M19" s="154"/>
      <c r="N19" s="154"/>
      <c r="O19" s="154"/>
      <c r="P19" s="154"/>
      <c r="Q19" s="244" t="s">
        <v>54</v>
      </c>
    </row>
    <row r="20" customFormat="false" ht="11.25" hidden="false" customHeight="false" outlineLevel="0" collapsed="false">
      <c r="A20" s="242" t="str">
        <f aca="false">IF(COUNTBLANK(B20)=1," ",COUNTA(B$14:B20))</f>
        <v> </v>
      </c>
      <c r="B20" s="183"/>
      <c r="C20" s="221" t="s">
        <v>175</v>
      </c>
      <c r="D20" s="271" t="s">
        <v>74</v>
      </c>
      <c r="E20" s="265" t="n">
        <f aca="false">ROUNDUP(E19*10,0)</f>
        <v>912</v>
      </c>
      <c r="F20" s="272"/>
      <c r="G20" s="159"/>
      <c r="H20" s="196"/>
      <c r="I20" s="196"/>
      <c r="J20" s="196"/>
      <c r="K20" s="154"/>
      <c r="L20" s="154"/>
      <c r="M20" s="154"/>
      <c r="N20" s="154"/>
      <c r="O20" s="154"/>
      <c r="P20" s="154"/>
      <c r="Q20" s="244" t="s">
        <v>54</v>
      </c>
    </row>
    <row r="21" customFormat="false" ht="11.25" hidden="false" customHeight="false" outlineLevel="0" collapsed="false">
      <c r="A21" s="242" t="str">
        <f aca="false">IF(COUNTBLANK(B21)=1," ",COUNTA(B$14:B21))</f>
        <v> </v>
      </c>
      <c r="B21" s="183"/>
      <c r="C21" s="221" t="s">
        <v>176</v>
      </c>
      <c r="D21" s="183" t="s">
        <v>74</v>
      </c>
      <c r="E21" s="257" t="n">
        <f aca="false">E20*4</f>
        <v>3648</v>
      </c>
      <c r="F21" s="272"/>
      <c r="G21" s="159"/>
      <c r="H21" s="196"/>
      <c r="I21" s="196"/>
      <c r="J21" s="196"/>
      <c r="K21" s="154"/>
      <c r="L21" s="154"/>
      <c r="M21" s="154"/>
      <c r="N21" s="154"/>
      <c r="O21" s="154"/>
      <c r="P21" s="154"/>
      <c r="Q21" s="244" t="s">
        <v>54</v>
      </c>
    </row>
    <row r="22" customFormat="false" ht="11.25" hidden="false" customHeight="false" outlineLevel="0" collapsed="false">
      <c r="A22" s="242" t="str">
        <f aca="false">IF(COUNTBLANK(B22)=1," ",COUNTA(B$14:B22))</f>
        <v> </v>
      </c>
      <c r="B22" s="183"/>
      <c r="C22" s="273" t="s">
        <v>177</v>
      </c>
      <c r="D22" s="196" t="s">
        <v>74</v>
      </c>
      <c r="E22" s="257" t="n">
        <f aca="false">E20*2</f>
        <v>1824</v>
      </c>
      <c r="F22" s="272"/>
      <c r="G22" s="159"/>
      <c r="H22" s="196"/>
      <c r="I22" s="196"/>
      <c r="J22" s="196"/>
      <c r="K22" s="154"/>
      <c r="L22" s="154"/>
      <c r="M22" s="154"/>
      <c r="N22" s="154"/>
      <c r="O22" s="154"/>
      <c r="P22" s="154"/>
      <c r="Q22" s="244" t="s">
        <v>54</v>
      </c>
    </row>
    <row r="23" customFormat="false" ht="11.25" hidden="false" customHeight="false" outlineLevel="0" collapsed="false">
      <c r="A23" s="242" t="str">
        <f aca="false">IF(COUNTBLANK(B23)=1," ",COUNTA(B$14:B23))</f>
        <v> </v>
      </c>
      <c r="B23" s="183"/>
      <c r="C23" s="274" t="s">
        <v>178</v>
      </c>
      <c r="D23" s="275" t="s">
        <v>179</v>
      </c>
      <c r="E23" s="259" t="n">
        <f aca="false">ROUNDUP(E19*4,0)</f>
        <v>365</v>
      </c>
      <c r="F23" s="276"/>
      <c r="G23" s="159"/>
      <c r="H23" s="269"/>
      <c r="I23" s="269"/>
      <c r="J23" s="265"/>
      <c r="K23" s="154"/>
      <c r="L23" s="154"/>
      <c r="M23" s="154"/>
      <c r="N23" s="154"/>
      <c r="O23" s="154"/>
      <c r="P23" s="154"/>
      <c r="Q23" s="244" t="s">
        <v>54</v>
      </c>
    </row>
    <row r="24" customFormat="false" ht="11.25" hidden="false" customHeight="false" outlineLevel="0" collapsed="false">
      <c r="A24" s="242" t="str">
        <f aca="false">IF(COUNTBLANK(B24)=1," ",COUNTA(B$14:B24))</f>
        <v> </v>
      </c>
      <c r="B24" s="184"/>
      <c r="C24" s="221" t="s">
        <v>180</v>
      </c>
      <c r="D24" s="183" t="s">
        <v>179</v>
      </c>
      <c r="E24" s="257" t="n">
        <f aca="false">ROUNDUP(E19*0.25,2)</f>
        <v>22.8</v>
      </c>
      <c r="F24" s="272"/>
      <c r="G24" s="159"/>
      <c r="H24" s="196"/>
      <c r="I24" s="196"/>
      <c r="J24" s="257"/>
      <c r="K24" s="154"/>
      <c r="L24" s="154"/>
      <c r="M24" s="154"/>
      <c r="N24" s="154"/>
      <c r="O24" s="154"/>
      <c r="P24" s="154"/>
      <c r="Q24" s="244" t="s">
        <v>54</v>
      </c>
    </row>
    <row r="25" customFormat="false" ht="11.25" hidden="false" customHeight="false" outlineLevel="0" collapsed="false">
      <c r="A25" s="242" t="str">
        <f aca="false">IF(COUNTBLANK(B25)=1," ",COUNTA(B$14:B25))</f>
        <v> </v>
      </c>
      <c r="B25" s="184"/>
      <c r="C25" s="221" t="s">
        <v>181</v>
      </c>
      <c r="D25" s="183" t="s">
        <v>182</v>
      </c>
      <c r="E25" s="196" t="n">
        <f aca="false">E19*1</f>
        <v>91.2</v>
      </c>
      <c r="F25" s="277"/>
      <c r="G25" s="272"/>
      <c r="H25" s="272"/>
      <c r="I25" s="272"/>
      <c r="J25" s="272"/>
      <c r="K25" s="154"/>
      <c r="L25" s="154"/>
      <c r="M25" s="154"/>
      <c r="N25" s="154"/>
      <c r="O25" s="154"/>
      <c r="P25" s="154"/>
      <c r="Q25" s="244" t="s">
        <v>54</v>
      </c>
    </row>
    <row r="26" customFormat="false" ht="78.75" hidden="false" customHeight="false" outlineLevel="0" collapsed="false">
      <c r="A26" s="242" t="n">
        <f aca="false">IF(COUNTBLANK(B26)=1," ",COUNTA(B$14:B26))</f>
        <v>6</v>
      </c>
      <c r="B26" s="156" t="s">
        <v>70</v>
      </c>
      <c r="C26" s="278" t="s">
        <v>183</v>
      </c>
      <c r="D26" s="257" t="s">
        <v>77</v>
      </c>
      <c r="E26" s="279" t="n">
        <f aca="false">E14</f>
        <v>16.8</v>
      </c>
      <c r="F26" s="280"/>
      <c r="G26" s="168"/>
      <c r="H26" s="280"/>
      <c r="I26" s="280"/>
      <c r="J26" s="280"/>
      <c r="K26" s="154"/>
      <c r="L26" s="154"/>
      <c r="M26" s="154"/>
      <c r="N26" s="154"/>
      <c r="O26" s="154"/>
      <c r="P26" s="154"/>
      <c r="Q26" s="244" t="s">
        <v>54</v>
      </c>
    </row>
    <row r="27" customFormat="false" ht="11.25" hidden="false" customHeight="false" outlineLevel="0" collapsed="false">
      <c r="A27" s="242" t="n">
        <f aca="false">IF(COUNTBLANK(B27)=1," ",COUNTA(B$14:B27))</f>
        <v>7</v>
      </c>
      <c r="B27" s="281" t="s">
        <v>70</v>
      </c>
      <c r="C27" s="282" t="s">
        <v>184</v>
      </c>
      <c r="D27" s="283" t="s">
        <v>74</v>
      </c>
      <c r="E27" s="257" t="n">
        <f aca="false">SUM(E26:E26)</f>
        <v>16.8</v>
      </c>
      <c r="F27" s="257"/>
      <c r="G27" s="168"/>
      <c r="H27" s="257"/>
      <c r="I27" s="257"/>
      <c r="J27" s="257"/>
      <c r="K27" s="154"/>
      <c r="L27" s="154"/>
      <c r="M27" s="154"/>
      <c r="N27" s="154"/>
      <c r="O27" s="154"/>
      <c r="P27" s="154"/>
      <c r="Q27" s="244" t="s">
        <v>54</v>
      </c>
    </row>
    <row r="28" customFormat="false" ht="11.25" hidden="false" customHeight="false" outlineLevel="0" collapsed="false">
      <c r="A28" s="242" t="str">
        <f aca="false">IF(COUNTBLANK(B28)=1," ",COUNTA(B$14:B28))</f>
        <v> </v>
      </c>
      <c r="B28" s="284"/>
      <c r="C28" s="221" t="s">
        <v>175</v>
      </c>
      <c r="D28" s="183" t="s">
        <v>74</v>
      </c>
      <c r="E28" s="257" t="n">
        <f aca="false">ROUNDUP(E27*10,0)</f>
        <v>168</v>
      </c>
      <c r="F28" s="257"/>
      <c r="G28" s="168"/>
      <c r="H28" s="257"/>
      <c r="I28" s="208"/>
      <c r="J28" s="257"/>
      <c r="K28" s="154"/>
      <c r="L28" s="154"/>
      <c r="M28" s="154"/>
      <c r="N28" s="154"/>
      <c r="O28" s="154"/>
      <c r="P28" s="154"/>
      <c r="Q28" s="244" t="s">
        <v>54</v>
      </c>
    </row>
    <row r="29" customFormat="false" ht="11.25" hidden="false" customHeight="false" outlineLevel="0" collapsed="false">
      <c r="A29" s="242" t="str">
        <f aca="false">IF(COUNTBLANK(B29)=1," ",COUNTA(B$14:B29))</f>
        <v> </v>
      </c>
      <c r="B29" s="284"/>
      <c r="C29" s="221" t="s">
        <v>176</v>
      </c>
      <c r="D29" s="183" t="s">
        <v>74</v>
      </c>
      <c r="E29" s="257" t="n">
        <f aca="false">E28*4</f>
        <v>672</v>
      </c>
      <c r="F29" s="257"/>
      <c r="G29" s="168"/>
      <c r="H29" s="257"/>
      <c r="I29" s="208"/>
      <c r="J29" s="257"/>
      <c r="K29" s="154"/>
      <c r="L29" s="154"/>
      <c r="M29" s="154"/>
      <c r="N29" s="154"/>
      <c r="O29" s="154"/>
      <c r="P29" s="154"/>
      <c r="Q29" s="244" t="s">
        <v>54</v>
      </c>
    </row>
    <row r="30" customFormat="false" ht="11.25" hidden="false" customHeight="false" outlineLevel="0" collapsed="false">
      <c r="A30" s="242" t="str">
        <f aca="false">IF(COUNTBLANK(B30)=1," ",COUNTA(B$14:B30))</f>
        <v> </v>
      </c>
      <c r="B30" s="281"/>
      <c r="C30" s="273" t="s">
        <v>177</v>
      </c>
      <c r="D30" s="196" t="s">
        <v>74</v>
      </c>
      <c r="E30" s="257" t="n">
        <f aca="false">E28*2</f>
        <v>336</v>
      </c>
      <c r="F30" s="257"/>
      <c r="G30" s="168"/>
      <c r="H30" s="257"/>
      <c r="I30" s="208"/>
      <c r="J30" s="257"/>
      <c r="K30" s="154"/>
      <c r="L30" s="154"/>
      <c r="M30" s="154"/>
      <c r="N30" s="154"/>
      <c r="O30" s="154"/>
      <c r="P30" s="154"/>
      <c r="Q30" s="244" t="s">
        <v>54</v>
      </c>
    </row>
    <row r="31" customFormat="false" ht="11.25" hidden="false" customHeight="false" outlineLevel="0" collapsed="false">
      <c r="A31" s="242" t="str">
        <f aca="false">IF(COUNTBLANK(B31)=1," ",COUNTA(B$14:B31))</f>
        <v> </v>
      </c>
      <c r="B31" s="281"/>
      <c r="C31" s="221" t="s">
        <v>178</v>
      </c>
      <c r="D31" s="183" t="s">
        <v>179</v>
      </c>
      <c r="E31" s="257" t="n">
        <f aca="false">ROUNDUP(E27*4,0)</f>
        <v>68</v>
      </c>
      <c r="F31" s="257"/>
      <c r="G31" s="168"/>
      <c r="H31" s="257"/>
      <c r="I31" s="208"/>
      <c r="J31" s="257"/>
      <c r="K31" s="154"/>
      <c r="L31" s="154"/>
      <c r="M31" s="154"/>
      <c r="N31" s="154"/>
      <c r="O31" s="154"/>
      <c r="P31" s="154"/>
      <c r="Q31" s="244" t="s">
        <v>54</v>
      </c>
    </row>
    <row r="32" customFormat="false" ht="11.25" hidden="false" customHeight="false" outlineLevel="0" collapsed="false">
      <c r="A32" s="242" t="str">
        <f aca="false">IF(COUNTBLANK(B32)=1," ",COUNTA(B$14:B32))</f>
        <v> </v>
      </c>
      <c r="B32" s="281"/>
      <c r="C32" s="221" t="s">
        <v>180</v>
      </c>
      <c r="D32" s="183" t="s">
        <v>179</v>
      </c>
      <c r="E32" s="257" t="n">
        <f aca="false">ROUNDUP(E27*0.25,2)</f>
        <v>4.2</v>
      </c>
      <c r="F32" s="257"/>
      <c r="G32" s="168"/>
      <c r="H32" s="257"/>
      <c r="I32" s="208"/>
      <c r="J32" s="257"/>
      <c r="K32" s="154"/>
      <c r="L32" s="154"/>
      <c r="M32" s="154"/>
      <c r="N32" s="154"/>
      <c r="O32" s="154"/>
      <c r="P32" s="154"/>
      <c r="Q32" s="244" t="s">
        <v>54</v>
      </c>
    </row>
    <row r="33" customFormat="false" ht="56.25" hidden="false" customHeight="false" outlineLevel="0" collapsed="false">
      <c r="A33" s="242" t="n">
        <f aca="false">IF(COUNTBLANK(B33)=1," ",COUNTA(B$14:B33))</f>
        <v>8</v>
      </c>
      <c r="B33" s="281" t="s">
        <v>70</v>
      </c>
      <c r="C33" s="221" t="s">
        <v>185</v>
      </c>
      <c r="D33" s="183" t="s">
        <v>74</v>
      </c>
      <c r="E33" s="257" t="n">
        <f aca="false">24*2</f>
        <v>48</v>
      </c>
      <c r="F33" s="257"/>
      <c r="G33" s="168"/>
      <c r="H33" s="257"/>
      <c r="I33" s="257"/>
      <c r="J33" s="257"/>
      <c r="K33" s="154"/>
      <c r="L33" s="154"/>
      <c r="M33" s="154"/>
      <c r="N33" s="154"/>
      <c r="O33" s="154"/>
      <c r="P33" s="154"/>
      <c r="Q33" s="244" t="s">
        <v>54</v>
      </c>
    </row>
    <row r="34" customFormat="false" ht="11.25" hidden="false" customHeight="false" outlineLevel="0" collapsed="false">
      <c r="A34" s="242" t="str">
        <f aca="false">IF(COUNTBLANK(B34)=1," ",COUNTA(B$14:B34))</f>
        <v> </v>
      </c>
      <c r="B34" s="281"/>
      <c r="C34" s="278" t="s">
        <v>186</v>
      </c>
      <c r="D34" s="285"/>
      <c r="E34" s="170"/>
      <c r="F34" s="257"/>
      <c r="G34" s="259"/>
      <c r="H34" s="264"/>
      <c r="I34" s="265"/>
      <c r="J34" s="266"/>
      <c r="K34" s="154"/>
      <c r="L34" s="154"/>
      <c r="M34" s="154"/>
      <c r="N34" s="154"/>
      <c r="O34" s="154"/>
      <c r="P34" s="154"/>
      <c r="Q34" s="244" t="s">
        <v>54</v>
      </c>
    </row>
    <row r="35" customFormat="false" ht="22.5" hidden="false" customHeight="false" outlineLevel="0" collapsed="false">
      <c r="A35" s="242" t="n">
        <f aca="false">IF(COUNTBLANK(B35)=1," ",COUNTA(B$14:B35))</f>
        <v>9</v>
      </c>
      <c r="B35" s="281" t="s">
        <v>70</v>
      </c>
      <c r="C35" s="278" t="s">
        <v>187</v>
      </c>
      <c r="D35" s="285" t="s">
        <v>72</v>
      </c>
      <c r="E35" s="170" t="n">
        <v>816</v>
      </c>
      <c r="F35" s="168"/>
      <c r="G35" s="168"/>
      <c r="H35" s="168"/>
      <c r="I35" s="208"/>
      <c r="J35" s="168"/>
      <c r="K35" s="154"/>
      <c r="L35" s="154"/>
      <c r="M35" s="154"/>
      <c r="N35" s="154"/>
      <c r="O35" s="154"/>
      <c r="P35" s="154"/>
      <c r="Q35" s="244" t="s">
        <v>54</v>
      </c>
    </row>
    <row r="36" customFormat="false" ht="11.25" hidden="false" customHeight="false" outlineLevel="0" collapsed="false">
      <c r="A36" s="242" t="n">
        <f aca="false">IF(COUNTBLANK(B36)=1," ",COUNTA(B$14:B36))</f>
        <v>10</v>
      </c>
      <c r="B36" s="281" t="s">
        <v>70</v>
      </c>
      <c r="C36" s="278" t="s">
        <v>188</v>
      </c>
      <c r="D36" s="285" t="s">
        <v>72</v>
      </c>
      <c r="E36" s="170" t="n">
        <f aca="false">E35</f>
        <v>816</v>
      </c>
      <c r="F36" s="168"/>
      <c r="G36" s="168"/>
      <c r="H36" s="168"/>
      <c r="I36" s="208"/>
      <c r="J36" s="168"/>
      <c r="K36" s="154"/>
      <c r="L36" s="154"/>
      <c r="M36" s="154"/>
      <c r="N36" s="154"/>
      <c r="O36" s="154"/>
      <c r="P36" s="154"/>
      <c r="Q36" s="244" t="s">
        <v>54</v>
      </c>
    </row>
    <row r="37" customFormat="false" ht="11.25" hidden="false" customHeight="false" outlineLevel="0" collapsed="false">
      <c r="A37" s="242" t="n">
        <f aca="false">IF(COUNTBLANK(B37)=1," ",COUNTA(B$14:B37))</f>
        <v>11</v>
      </c>
      <c r="B37" s="281" t="s">
        <v>70</v>
      </c>
      <c r="C37" s="278" t="s">
        <v>189</v>
      </c>
      <c r="D37" s="285" t="s">
        <v>72</v>
      </c>
      <c r="E37" s="170" t="n">
        <v>279</v>
      </c>
      <c r="F37" s="168"/>
      <c r="G37" s="168"/>
      <c r="H37" s="168"/>
      <c r="I37" s="208"/>
      <c r="J37" s="168"/>
      <c r="K37" s="154"/>
      <c r="L37" s="154"/>
      <c r="M37" s="154"/>
      <c r="N37" s="154"/>
      <c r="O37" s="154"/>
      <c r="P37" s="154"/>
      <c r="Q37" s="244" t="s">
        <v>54</v>
      </c>
    </row>
    <row r="38" customFormat="false" ht="33.75" hidden="false" customHeight="false" outlineLevel="0" collapsed="false">
      <c r="A38" s="242" t="n">
        <f aca="false">IF(COUNTBLANK(B38)=1," ",COUNTA(B$14:B38))</f>
        <v>12</v>
      </c>
      <c r="B38" s="281" t="s">
        <v>70</v>
      </c>
      <c r="C38" s="245" t="s">
        <v>190</v>
      </c>
      <c r="D38" s="180" t="s">
        <v>72</v>
      </c>
      <c r="E38" s="164" t="n">
        <v>260</v>
      </c>
      <c r="F38" s="286"/>
      <c r="G38" s="168"/>
      <c r="H38" s="286"/>
      <c r="I38" s="286"/>
      <c r="J38" s="287"/>
      <c r="K38" s="154"/>
      <c r="L38" s="154"/>
      <c r="M38" s="154"/>
      <c r="N38" s="154"/>
      <c r="O38" s="154"/>
      <c r="P38" s="154"/>
      <c r="Q38" s="244" t="s">
        <v>54</v>
      </c>
    </row>
    <row r="39" customFormat="false" ht="11.25" hidden="false" customHeight="false" outlineLevel="0" collapsed="false">
      <c r="A39" s="242" t="n">
        <f aca="false">IF(COUNTBLANK(B39)=1," ",COUNTA(B$14:B39))</f>
        <v>13</v>
      </c>
      <c r="B39" s="156" t="s">
        <v>70</v>
      </c>
      <c r="C39" s="288" t="s">
        <v>191</v>
      </c>
      <c r="D39" s="289" t="s">
        <v>72</v>
      </c>
      <c r="E39" s="290" t="n">
        <f aca="false">E38*E37/E36</f>
        <v>88.8970588235294</v>
      </c>
      <c r="F39" s="286"/>
      <c r="G39" s="168"/>
      <c r="H39" s="286"/>
      <c r="I39" s="286"/>
      <c r="J39" s="287"/>
      <c r="K39" s="154"/>
      <c r="L39" s="154"/>
      <c r="M39" s="154"/>
      <c r="N39" s="154"/>
      <c r="O39" s="154"/>
      <c r="P39" s="154"/>
      <c r="Q39" s="244" t="s">
        <v>54</v>
      </c>
    </row>
    <row r="40" customFormat="false" ht="22.5" hidden="false" customHeight="false" outlineLevel="0" collapsed="false">
      <c r="A40" s="242" t="n">
        <f aca="false">IF(COUNTBLANK(B40)=1," ",COUNTA(B$14:B40))</f>
        <v>14</v>
      </c>
      <c r="B40" s="156" t="s">
        <v>70</v>
      </c>
      <c r="C40" s="278" t="s">
        <v>192</v>
      </c>
      <c r="D40" s="285" t="s">
        <v>77</v>
      </c>
      <c r="E40" s="170" t="n">
        <f aca="false">E37*0.3</f>
        <v>83.7</v>
      </c>
      <c r="F40" s="286"/>
      <c r="G40" s="168"/>
      <c r="H40" s="286"/>
      <c r="I40" s="286"/>
      <c r="J40" s="287"/>
      <c r="K40" s="154"/>
      <c r="L40" s="154"/>
      <c r="M40" s="154"/>
      <c r="N40" s="154"/>
      <c r="O40" s="154"/>
      <c r="P40" s="154"/>
      <c r="Q40" s="244" t="s">
        <v>54</v>
      </c>
    </row>
    <row r="41" customFormat="false" ht="11.25" hidden="false" customHeight="false" outlineLevel="0" collapsed="false">
      <c r="A41" s="242" t="str">
        <f aca="false">IF(COUNTBLANK(B41)=1," ",COUNTA(B$14:B41))</f>
        <v> </v>
      </c>
      <c r="B41" s="156"/>
      <c r="C41" s="291" t="s">
        <v>193</v>
      </c>
      <c r="D41" s="285" t="s">
        <v>72</v>
      </c>
      <c r="E41" s="292" t="n">
        <f aca="false">E37</f>
        <v>279</v>
      </c>
      <c r="F41" s="257"/>
      <c r="G41" s="168"/>
      <c r="H41" s="293"/>
      <c r="I41" s="257"/>
      <c r="J41" s="294"/>
      <c r="K41" s="154"/>
      <c r="L41" s="154"/>
      <c r="M41" s="154"/>
      <c r="N41" s="154"/>
      <c r="O41" s="154"/>
      <c r="P41" s="154"/>
      <c r="Q41" s="244" t="s">
        <v>54</v>
      </c>
    </row>
    <row r="42" customFormat="false" ht="11.25" hidden="false" customHeight="false" outlineLevel="0" collapsed="false">
      <c r="A42" s="242" t="str">
        <f aca="false">IF(COUNTBLANK(B42)=1," ",COUNTA(B$14:B42))</f>
        <v> </v>
      </c>
      <c r="B42" s="156"/>
      <c r="C42" s="245" t="s">
        <v>194</v>
      </c>
      <c r="D42" s="257" t="s">
        <v>77</v>
      </c>
      <c r="E42" s="286" t="n">
        <f aca="false">E40*1.2</f>
        <v>100.44</v>
      </c>
      <c r="F42" s="257"/>
      <c r="G42" s="168"/>
      <c r="H42" s="295"/>
      <c r="I42" s="257"/>
      <c r="J42" s="294"/>
      <c r="K42" s="154"/>
      <c r="L42" s="154"/>
      <c r="M42" s="154"/>
      <c r="N42" s="154"/>
      <c r="O42" s="154"/>
      <c r="P42" s="154"/>
      <c r="Q42" s="244" t="s">
        <v>54</v>
      </c>
    </row>
    <row r="43" customFormat="false" ht="11.25" hidden="false" customHeight="false" outlineLevel="0" collapsed="false">
      <c r="A43" s="242" t="str">
        <f aca="false">IF(COUNTBLANK(B43)=1," ",COUNTA(B$14:B43))</f>
        <v> </v>
      </c>
      <c r="B43" s="156"/>
      <c r="C43" s="255" t="s">
        <v>195</v>
      </c>
      <c r="D43" s="257" t="s">
        <v>88</v>
      </c>
      <c r="E43" s="286" t="n">
        <f aca="false">ROUNDUP(E40*1,0)</f>
        <v>84</v>
      </c>
      <c r="F43" s="257"/>
      <c r="G43" s="168"/>
      <c r="H43" s="295"/>
      <c r="I43" s="257"/>
      <c r="J43" s="294"/>
      <c r="K43" s="154"/>
      <c r="L43" s="154"/>
      <c r="M43" s="154"/>
      <c r="N43" s="154"/>
      <c r="O43" s="154"/>
      <c r="P43" s="154"/>
      <c r="Q43" s="244" t="s">
        <v>54</v>
      </c>
    </row>
    <row r="44" customFormat="false" ht="11.25" hidden="false" customHeight="false" outlineLevel="0" collapsed="false">
      <c r="A44" s="242" t="str">
        <f aca="false">IF(COUNTBLANK(B44)=1," ",COUNTA(B$14:B44))</f>
        <v> </v>
      </c>
      <c r="B44" s="156"/>
      <c r="C44" s="296" t="s">
        <v>196</v>
      </c>
      <c r="D44" s="257" t="s">
        <v>88</v>
      </c>
      <c r="E44" s="286" t="n">
        <f aca="false">ROUNDUP(E40*0.8,0)</f>
        <v>67</v>
      </c>
      <c r="F44" s="257"/>
      <c r="G44" s="168"/>
      <c r="H44" s="295"/>
      <c r="I44" s="257"/>
      <c r="J44" s="294"/>
      <c r="K44" s="154"/>
      <c r="L44" s="154"/>
      <c r="M44" s="154"/>
      <c r="N44" s="154"/>
      <c r="O44" s="154"/>
      <c r="P44" s="154"/>
      <c r="Q44" s="244" t="s">
        <v>54</v>
      </c>
    </row>
    <row r="45" customFormat="false" ht="11.25" hidden="false" customHeight="false" outlineLevel="0" collapsed="false">
      <c r="A45" s="242" t="str">
        <f aca="false">IF(COUNTBLANK(B45)=1," ",COUNTA(B$14:B45))</f>
        <v> </v>
      </c>
      <c r="B45" s="156"/>
      <c r="C45" s="255" t="s">
        <v>197</v>
      </c>
      <c r="D45" s="257" t="s">
        <v>88</v>
      </c>
      <c r="E45" s="286" t="n">
        <f aca="false">ROUNDUP(E40*0.4,2)</f>
        <v>33.48</v>
      </c>
      <c r="F45" s="257"/>
      <c r="G45" s="168"/>
      <c r="H45" s="295"/>
      <c r="I45" s="257"/>
      <c r="J45" s="294"/>
      <c r="K45" s="154"/>
      <c r="L45" s="154"/>
      <c r="M45" s="154"/>
      <c r="N45" s="154"/>
      <c r="O45" s="154"/>
      <c r="P45" s="154"/>
      <c r="Q45" s="244" t="s">
        <v>54</v>
      </c>
    </row>
    <row r="46" customFormat="false" ht="11.25" hidden="false" customHeight="false" outlineLevel="0" collapsed="false">
      <c r="A46" s="242" t="str">
        <f aca="false">IF(COUNTBLANK(B46)=1," ",COUNTA(B$14:B46))</f>
        <v> </v>
      </c>
      <c r="B46" s="156"/>
      <c r="C46" s="297" t="s">
        <v>198</v>
      </c>
      <c r="D46" s="257" t="s">
        <v>74</v>
      </c>
      <c r="E46" s="159" t="n">
        <f aca="false">E40*0.1</f>
        <v>8.37</v>
      </c>
      <c r="F46" s="257"/>
      <c r="G46" s="168"/>
      <c r="H46" s="295"/>
      <c r="I46" s="257"/>
      <c r="J46" s="294"/>
      <c r="K46" s="154"/>
      <c r="L46" s="154"/>
      <c r="M46" s="154"/>
      <c r="N46" s="154"/>
      <c r="O46" s="154"/>
      <c r="P46" s="154"/>
      <c r="Q46" s="244" t="s">
        <v>54</v>
      </c>
    </row>
    <row r="47" customFormat="false" ht="22.5" hidden="false" customHeight="false" outlineLevel="0" collapsed="false">
      <c r="A47" s="177"/>
      <c r="B47" s="176"/>
      <c r="C47" s="298" t="s">
        <v>199</v>
      </c>
      <c r="D47" s="299"/>
      <c r="E47" s="300" t="n">
        <f aca="false">8*4+4</f>
        <v>36</v>
      </c>
      <c r="F47" s="152"/>
      <c r="G47" s="168"/>
      <c r="H47" s="152"/>
      <c r="I47" s="152"/>
      <c r="J47" s="152"/>
      <c r="K47" s="154"/>
      <c r="L47" s="154"/>
      <c r="M47" s="154"/>
      <c r="N47" s="154"/>
      <c r="O47" s="154"/>
      <c r="P47" s="154"/>
      <c r="Q47" s="244" t="s">
        <v>54</v>
      </c>
    </row>
    <row r="48" customFormat="false" ht="22.5" hidden="false" customHeight="false" outlineLevel="0" collapsed="false">
      <c r="A48" s="242" t="n">
        <f aca="false">IF(COUNTBLANK(E48)=1," ",COUNTA($E$14:E48))</f>
        <v>33</v>
      </c>
      <c r="B48" s="156" t="s">
        <v>70</v>
      </c>
      <c r="C48" s="301" t="s">
        <v>200</v>
      </c>
      <c r="D48" s="302" t="s">
        <v>110</v>
      </c>
      <c r="E48" s="303" t="n">
        <f aca="false">9*3</f>
        <v>27</v>
      </c>
      <c r="F48" s="168"/>
      <c r="G48" s="168"/>
      <c r="H48" s="168"/>
      <c r="I48" s="168"/>
      <c r="J48" s="168"/>
      <c r="K48" s="154"/>
      <c r="L48" s="154"/>
      <c r="M48" s="154"/>
      <c r="N48" s="154"/>
      <c r="O48" s="154"/>
      <c r="P48" s="154"/>
      <c r="Q48" s="244" t="s">
        <v>54</v>
      </c>
    </row>
    <row r="49" customFormat="false" ht="22.5" hidden="false" customHeight="false" outlineLevel="0" collapsed="false">
      <c r="A49" s="242" t="n">
        <f aca="false">IF(COUNTBLANK(E49)=1," ",COUNTA($E$14:E49))</f>
        <v>34</v>
      </c>
      <c r="B49" s="156" t="s">
        <v>70</v>
      </c>
      <c r="C49" s="301" t="s">
        <v>201</v>
      </c>
      <c r="D49" s="302" t="s">
        <v>110</v>
      </c>
      <c r="E49" s="303" t="n">
        <v>12</v>
      </c>
      <c r="F49" s="168"/>
      <c r="G49" s="168"/>
      <c r="H49" s="168"/>
      <c r="I49" s="168"/>
      <c r="J49" s="168"/>
      <c r="K49" s="154"/>
      <c r="L49" s="154"/>
      <c r="M49" s="154"/>
      <c r="N49" s="154"/>
      <c r="O49" s="154"/>
      <c r="P49" s="154"/>
      <c r="Q49" s="244" t="s">
        <v>54</v>
      </c>
    </row>
    <row r="50" customFormat="false" ht="11.25" hidden="false" customHeight="false" outlineLevel="0" collapsed="false">
      <c r="A50" s="242" t="n">
        <f aca="false">IF(COUNTBLANK(E50)=1," ",COUNTA($E$14:E50))</f>
        <v>35</v>
      </c>
      <c r="B50" s="156" t="s">
        <v>70</v>
      </c>
      <c r="C50" s="304" t="s">
        <v>202</v>
      </c>
      <c r="D50" s="305" t="s">
        <v>120</v>
      </c>
      <c r="E50" s="306" t="n">
        <v>40</v>
      </c>
      <c r="F50" s="168"/>
      <c r="G50" s="168"/>
      <c r="H50" s="168"/>
      <c r="I50" s="168"/>
      <c r="J50" s="168"/>
      <c r="K50" s="154"/>
      <c r="L50" s="154"/>
      <c r="M50" s="154"/>
      <c r="N50" s="154"/>
      <c r="O50" s="154"/>
      <c r="P50" s="154"/>
      <c r="Q50" s="244" t="s">
        <v>54</v>
      </c>
    </row>
    <row r="51" customFormat="false" ht="11.25" hidden="false" customHeight="false" outlineLevel="0" collapsed="false">
      <c r="A51" s="242" t="n">
        <f aca="false">IF(COUNTBLANK(E51)=1," ",COUNTA($E$14:E51))</f>
        <v>36</v>
      </c>
      <c r="B51" s="156" t="s">
        <v>70</v>
      </c>
      <c r="C51" s="304" t="s">
        <v>203</v>
      </c>
      <c r="D51" s="305" t="s">
        <v>120</v>
      </c>
      <c r="E51" s="306" t="n">
        <v>40</v>
      </c>
      <c r="F51" s="168"/>
      <c r="G51" s="168"/>
      <c r="H51" s="168"/>
      <c r="I51" s="168"/>
      <c r="J51" s="168"/>
      <c r="K51" s="154"/>
      <c r="L51" s="154"/>
      <c r="M51" s="154"/>
      <c r="N51" s="154"/>
      <c r="O51" s="154"/>
      <c r="P51" s="154"/>
      <c r="Q51" s="244" t="s">
        <v>54</v>
      </c>
    </row>
    <row r="52" customFormat="false" ht="11.25" hidden="false" customHeight="false" outlineLevel="0" collapsed="false">
      <c r="A52" s="242" t="n">
        <f aca="false">IF(COUNTBLANK(E52)=1," ",COUNTA($E$14:E52))</f>
        <v>37</v>
      </c>
      <c r="B52" s="156" t="s">
        <v>70</v>
      </c>
      <c r="C52" s="304" t="s">
        <v>204</v>
      </c>
      <c r="D52" s="305" t="s">
        <v>120</v>
      </c>
      <c r="E52" s="306" t="n">
        <v>120</v>
      </c>
      <c r="F52" s="168"/>
      <c r="G52" s="168"/>
      <c r="H52" s="168"/>
      <c r="I52" s="168"/>
      <c r="J52" s="168"/>
      <c r="K52" s="154"/>
      <c r="L52" s="154"/>
      <c r="M52" s="154"/>
      <c r="N52" s="154"/>
      <c r="O52" s="154"/>
      <c r="P52" s="154"/>
      <c r="Q52" s="244" t="s">
        <v>54</v>
      </c>
    </row>
    <row r="53" customFormat="false" ht="11.25" hidden="false" customHeight="false" outlineLevel="0" collapsed="false">
      <c r="A53" s="242" t="n">
        <f aca="false">IF(COUNTBLANK(E53)=1," ",COUNTA($E$14:E53))</f>
        <v>38</v>
      </c>
      <c r="B53" s="156" t="s">
        <v>70</v>
      </c>
      <c r="C53" s="304" t="s">
        <v>205</v>
      </c>
      <c r="D53" s="305" t="s">
        <v>120</v>
      </c>
      <c r="E53" s="306" t="n">
        <v>200</v>
      </c>
      <c r="F53" s="168"/>
      <c r="G53" s="168"/>
      <c r="H53" s="168"/>
      <c r="I53" s="168"/>
      <c r="J53" s="168"/>
      <c r="K53" s="154"/>
      <c r="L53" s="154"/>
      <c r="M53" s="154"/>
      <c r="N53" s="154"/>
      <c r="O53" s="154"/>
      <c r="P53" s="154"/>
      <c r="Q53" s="244" t="s">
        <v>54</v>
      </c>
    </row>
    <row r="54" customFormat="false" ht="11.25" hidden="false" customHeight="false" outlineLevel="0" collapsed="false">
      <c r="A54" s="242" t="n">
        <f aca="false">IF(COUNTBLANK(E54)=1," ",COUNTA($E$14:E54))</f>
        <v>39</v>
      </c>
      <c r="B54" s="156" t="s">
        <v>70</v>
      </c>
      <c r="C54" s="304" t="s">
        <v>205</v>
      </c>
      <c r="D54" s="305" t="s">
        <v>120</v>
      </c>
      <c r="E54" s="306" t="n">
        <v>80</v>
      </c>
      <c r="F54" s="168"/>
      <c r="G54" s="168"/>
      <c r="H54" s="168"/>
      <c r="I54" s="168"/>
      <c r="J54" s="168"/>
      <c r="K54" s="154"/>
      <c r="L54" s="154"/>
      <c r="M54" s="154"/>
      <c r="N54" s="154"/>
      <c r="O54" s="154"/>
      <c r="P54" s="154"/>
      <c r="Q54" s="244" t="s">
        <v>54</v>
      </c>
    </row>
    <row r="55" customFormat="false" ht="11.25" hidden="false" customHeight="false" outlineLevel="0" collapsed="false">
      <c r="A55" s="242" t="n">
        <f aca="false">IF(COUNTBLANK(E55)=1," ",COUNTA($E$14:E55))</f>
        <v>40</v>
      </c>
      <c r="B55" s="156" t="s">
        <v>70</v>
      </c>
      <c r="C55" s="304" t="s">
        <v>206</v>
      </c>
      <c r="D55" s="305" t="s">
        <v>120</v>
      </c>
      <c r="E55" s="306" t="n">
        <v>280</v>
      </c>
      <c r="F55" s="168"/>
      <c r="G55" s="168"/>
      <c r="H55" s="168"/>
      <c r="I55" s="168"/>
      <c r="J55" s="168"/>
      <c r="K55" s="154"/>
      <c r="L55" s="154"/>
      <c r="M55" s="154"/>
      <c r="N55" s="154"/>
      <c r="O55" s="154"/>
      <c r="P55" s="154"/>
      <c r="Q55" s="244" t="s">
        <v>54</v>
      </c>
    </row>
    <row r="56" customFormat="false" ht="11.25" hidden="false" customHeight="false" outlineLevel="0" collapsed="false">
      <c r="A56" s="242" t="n">
        <f aca="false">IF(COUNTBLANK(E56)=1," ",COUNTA($E$14:E56))</f>
        <v>41</v>
      </c>
      <c r="B56" s="304"/>
      <c r="C56" s="304" t="s">
        <v>207</v>
      </c>
      <c r="D56" s="306" t="s">
        <v>208</v>
      </c>
      <c r="E56" s="306" t="n">
        <v>40</v>
      </c>
      <c r="F56" s="168"/>
      <c r="G56" s="168"/>
      <c r="H56" s="168"/>
      <c r="I56" s="168"/>
      <c r="J56" s="168"/>
      <c r="K56" s="154"/>
      <c r="L56" s="154"/>
      <c r="M56" s="154"/>
      <c r="N56" s="154"/>
      <c r="O56" s="154"/>
      <c r="P56" s="154"/>
      <c r="Q56" s="244" t="s">
        <v>54</v>
      </c>
    </row>
    <row r="57" customFormat="false" ht="45" hidden="false" customHeight="false" outlineLevel="0" collapsed="false">
      <c r="A57" s="242" t="n">
        <f aca="false">IF(COUNTBLANK(E57)=1," ",COUNTA($E$14:E57))</f>
        <v>42</v>
      </c>
      <c r="B57" s="307"/>
      <c r="C57" s="307" t="s">
        <v>209</v>
      </c>
      <c r="D57" s="305" t="s">
        <v>120</v>
      </c>
      <c r="E57" s="306" t="n">
        <v>120</v>
      </c>
      <c r="F57" s="168"/>
      <c r="G57" s="168"/>
      <c r="H57" s="168"/>
      <c r="I57" s="168"/>
      <c r="J57" s="168"/>
      <c r="K57" s="154"/>
      <c r="L57" s="154"/>
      <c r="M57" s="154"/>
      <c r="N57" s="154"/>
      <c r="O57" s="154"/>
      <c r="P57" s="154"/>
      <c r="Q57" s="244" t="s">
        <v>54</v>
      </c>
    </row>
    <row r="58" customFormat="false" ht="11.25" hidden="false" customHeight="false" outlineLevel="0" collapsed="false">
      <c r="A58" s="242" t="n">
        <f aca="false">IF(COUNTBLANK(E58)=1," ",COUNTA($E$14:E58))</f>
        <v>43</v>
      </c>
      <c r="B58" s="306" t="s">
        <v>210</v>
      </c>
      <c r="C58" s="162" t="s">
        <v>211</v>
      </c>
      <c r="D58" s="306" t="s">
        <v>120</v>
      </c>
      <c r="E58" s="306" t="n">
        <v>1200</v>
      </c>
      <c r="F58" s="168"/>
      <c r="G58" s="168"/>
      <c r="H58" s="168"/>
      <c r="I58" s="168"/>
      <c r="J58" s="168"/>
      <c r="K58" s="154"/>
      <c r="L58" s="154"/>
      <c r="M58" s="154"/>
      <c r="N58" s="154"/>
      <c r="O58" s="154"/>
      <c r="P58" s="154"/>
      <c r="Q58" s="244" t="s">
        <v>54</v>
      </c>
    </row>
    <row r="59" customFormat="false" ht="11.25" hidden="false" customHeight="false" outlineLevel="0" collapsed="false">
      <c r="A59" s="242" t="n">
        <f aca="false">IF(COUNTBLANK(E59)=1," ",COUNTA($E$14:E59))</f>
        <v>44</v>
      </c>
      <c r="B59" s="306"/>
      <c r="C59" s="308" t="s">
        <v>212</v>
      </c>
      <c r="D59" s="306" t="s">
        <v>120</v>
      </c>
      <c r="E59" s="306" t="n">
        <v>560</v>
      </c>
      <c r="F59" s="168"/>
      <c r="G59" s="168"/>
      <c r="H59" s="168"/>
      <c r="I59" s="168"/>
      <c r="J59" s="168"/>
      <c r="K59" s="154"/>
      <c r="L59" s="154"/>
      <c r="M59" s="154"/>
      <c r="N59" s="154"/>
      <c r="O59" s="154"/>
      <c r="P59" s="154"/>
      <c r="Q59" s="244" t="s">
        <v>54</v>
      </c>
    </row>
    <row r="60" customFormat="false" ht="11.25" hidden="false" customHeight="false" outlineLevel="0" collapsed="false">
      <c r="A60" s="242" t="n">
        <f aca="false">IF(COUNTBLANK(E60)=1," ",COUNTA($E$14:E60))</f>
        <v>45</v>
      </c>
      <c r="B60" s="309"/>
      <c r="C60" s="309" t="s">
        <v>213</v>
      </c>
      <c r="D60" s="309"/>
      <c r="E60" s="310" t="n">
        <f aca="false">E48*1.2*6+E49*1.2*3</f>
        <v>237.6</v>
      </c>
      <c r="F60" s="300"/>
      <c r="G60" s="168"/>
      <c r="H60" s="311"/>
      <c r="I60" s="311"/>
      <c r="J60" s="311"/>
      <c r="K60" s="154"/>
      <c r="L60" s="154"/>
      <c r="M60" s="154"/>
      <c r="N60" s="154"/>
      <c r="O60" s="154"/>
      <c r="P60" s="154"/>
      <c r="Q60" s="244" t="s">
        <v>54</v>
      </c>
    </row>
    <row r="61" customFormat="false" ht="56.25" hidden="false" customHeight="false" outlineLevel="0" collapsed="false">
      <c r="A61" s="242" t="n">
        <f aca="false">IF(COUNTBLANK(E61)=1," ",COUNTA($E$14:E61))</f>
        <v>46</v>
      </c>
      <c r="B61" s="312"/>
      <c r="C61" s="313" t="s">
        <v>214</v>
      </c>
      <c r="D61" s="299" t="s">
        <v>77</v>
      </c>
      <c r="E61" s="314" t="n">
        <f aca="false">E60</f>
        <v>237.6</v>
      </c>
      <c r="F61" s="315"/>
      <c r="G61" s="168"/>
      <c r="H61" s="315"/>
      <c r="I61" s="315"/>
      <c r="J61" s="315"/>
      <c r="K61" s="154"/>
      <c r="L61" s="154"/>
      <c r="M61" s="154"/>
      <c r="N61" s="154"/>
      <c r="O61" s="154"/>
      <c r="P61" s="154"/>
      <c r="Q61" s="244" t="s">
        <v>54</v>
      </c>
    </row>
    <row r="62" customFormat="false" ht="33.75" hidden="false" customHeight="false" outlineLevel="0" collapsed="false">
      <c r="A62" s="242" t="n">
        <f aca="false">IF(COUNTBLANK(E62)=1," ",COUNTA($E$14:E62))</f>
        <v>47</v>
      </c>
      <c r="B62" s="312"/>
      <c r="C62" s="313" t="s">
        <v>215</v>
      </c>
      <c r="D62" s="299" t="s">
        <v>77</v>
      </c>
      <c r="E62" s="314" t="n">
        <f aca="false">E60</f>
        <v>237.6</v>
      </c>
      <c r="F62" s="315"/>
      <c r="G62" s="168"/>
      <c r="H62" s="315"/>
      <c r="I62" s="315"/>
      <c r="J62" s="315"/>
      <c r="K62" s="154"/>
      <c r="L62" s="154"/>
      <c r="M62" s="154"/>
      <c r="N62" s="154"/>
      <c r="O62" s="154"/>
      <c r="P62" s="154"/>
      <c r="Q62" s="244" t="s">
        <v>54</v>
      </c>
    </row>
    <row r="63" customFormat="false" ht="11.25" hidden="false" customHeight="false" outlineLevel="0" collapsed="false">
      <c r="A63" s="242" t="n">
        <f aca="false">IF(COUNTBLANK(E63)=1," ",COUNTA($E$14:E63))</f>
        <v>48</v>
      </c>
      <c r="B63" s="312" t="s">
        <v>216</v>
      </c>
      <c r="C63" s="160" t="s">
        <v>217</v>
      </c>
      <c r="D63" s="299" t="s">
        <v>88</v>
      </c>
      <c r="E63" s="314" t="n">
        <f aca="false">E62*1.5</f>
        <v>356.4</v>
      </c>
      <c r="F63" s="315"/>
      <c r="G63" s="168"/>
      <c r="H63" s="316"/>
      <c r="I63" s="316"/>
      <c r="J63" s="316"/>
      <c r="K63" s="154"/>
      <c r="L63" s="154"/>
      <c r="M63" s="154"/>
      <c r="N63" s="154"/>
      <c r="O63" s="154"/>
      <c r="P63" s="154"/>
      <c r="Q63" s="244" t="s">
        <v>54</v>
      </c>
    </row>
    <row r="64" customFormat="false" ht="22.5" hidden="false" customHeight="false" outlineLevel="0" collapsed="false">
      <c r="A64" s="242" t="n">
        <f aca="false">IF(COUNTBLANK(E64)=1," ",COUNTA($E$14:E64))</f>
        <v>49</v>
      </c>
      <c r="B64" s="312" t="s">
        <v>218</v>
      </c>
      <c r="C64" s="313" t="s">
        <v>219</v>
      </c>
      <c r="D64" s="299" t="s">
        <v>88</v>
      </c>
      <c r="E64" s="314" t="n">
        <f aca="false">E62*2</f>
        <v>475.2</v>
      </c>
      <c r="F64" s="315"/>
      <c r="G64" s="168"/>
      <c r="H64" s="316"/>
      <c r="I64" s="317"/>
      <c r="J64" s="316"/>
      <c r="K64" s="154"/>
      <c r="L64" s="154"/>
      <c r="M64" s="154"/>
      <c r="N64" s="154"/>
      <c r="O64" s="154"/>
      <c r="P64" s="154"/>
      <c r="Q64" s="244" t="s">
        <v>54</v>
      </c>
    </row>
    <row r="65" customFormat="false" ht="22.5" hidden="false" customHeight="false" outlineLevel="0" collapsed="false">
      <c r="A65" s="242" t="n">
        <f aca="false">IF(COUNTBLANK(E65)=1," ",COUNTA($E$14:E65))</f>
        <v>50</v>
      </c>
      <c r="B65" s="312" t="s">
        <v>220</v>
      </c>
      <c r="C65" s="318" t="s">
        <v>221</v>
      </c>
      <c r="D65" s="299" t="s">
        <v>88</v>
      </c>
      <c r="E65" s="314" t="n">
        <f aca="false">E60*2</f>
        <v>475.2</v>
      </c>
      <c r="F65" s="315"/>
      <c r="G65" s="168"/>
      <c r="H65" s="316"/>
      <c r="I65" s="317"/>
      <c r="J65" s="316"/>
      <c r="K65" s="154"/>
      <c r="L65" s="154"/>
      <c r="M65" s="154"/>
      <c r="N65" s="154"/>
      <c r="O65" s="154"/>
      <c r="P65" s="154"/>
      <c r="Q65" s="244" t="s">
        <v>54</v>
      </c>
    </row>
    <row r="66" customFormat="false" ht="11.25" hidden="false" customHeight="false" outlineLevel="0" collapsed="false">
      <c r="A66" s="242" t="n">
        <f aca="false">IF(COUNTBLANK(E66)=1," ",COUNTA($E$14:E66))</f>
        <v>51</v>
      </c>
      <c r="B66" s="312" t="s">
        <v>222</v>
      </c>
      <c r="C66" s="313" t="s">
        <v>223</v>
      </c>
      <c r="D66" s="299" t="s">
        <v>88</v>
      </c>
      <c r="E66" s="314" t="n">
        <f aca="false">E60*1.5</f>
        <v>356.4</v>
      </c>
      <c r="F66" s="315"/>
      <c r="G66" s="168"/>
      <c r="H66" s="316"/>
      <c r="I66" s="317"/>
      <c r="J66" s="316"/>
      <c r="K66" s="154"/>
      <c r="L66" s="154"/>
      <c r="M66" s="154"/>
      <c r="N66" s="154"/>
      <c r="O66" s="154"/>
      <c r="P66" s="154"/>
      <c r="Q66" s="244" t="s">
        <v>54</v>
      </c>
    </row>
    <row r="67" customFormat="false" ht="11.25" hidden="false" customHeight="false" outlineLevel="0" collapsed="false">
      <c r="A67" s="242" t="n">
        <f aca="false">IF(COUNTBLANK(E67)=1," ",COUNTA($E$14:E67))</f>
        <v>52</v>
      </c>
      <c r="B67" s="313"/>
      <c r="C67" s="309" t="s">
        <v>224</v>
      </c>
      <c r="D67" s="309"/>
      <c r="E67" s="319" t="n">
        <f aca="false">E61</f>
        <v>237.6</v>
      </c>
      <c r="F67" s="320"/>
      <c r="G67" s="168"/>
      <c r="H67" s="320"/>
      <c r="I67" s="309"/>
      <c r="J67" s="316"/>
      <c r="K67" s="154"/>
      <c r="L67" s="154"/>
      <c r="M67" s="154"/>
      <c r="N67" s="154"/>
      <c r="O67" s="154"/>
      <c r="P67" s="154"/>
      <c r="Q67" s="244" t="s">
        <v>54</v>
      </c>
    </row>
    <row r="68" customFormat="false" ht="11.25" hidden="false" customHeight="false" outlineLevel="0" collapsed="false">
      <c r="A68" s="242" t="n">
        <f aca="false">IF(COUNTBLANK(E68)=1," ",COUNTA($E$14:E68))</f>
        <v>53</v>
      </c>
      <c r="B68" s="312" t="s">
        <v>225</v>
      </c>
      <c r="C68" s="160" t="s">
        <v>226</v>
      </c>
      <c r="D68" s="299" t="s">
        <v>88</v>
      </c>
      <c r="E68" s="314" t="n">
        <f aca="false">E67*2</f>
        <v>475.2</v>
      </c>
      <c r="F68" s="316"/>
      <c r="G68" s="168"/>
      <c r="H68" s="316"/>
      <c r="I68" s="317"/>
      <c r="J68" s="316"/>
      <c r="K68" s="154"/>
      <c r="L68" s="154"/>
      <c r="M68" s="154"/>
      <c r="N68" s="154"/>
      <c r="O68" s="154"/>
      <c r="P68" s="154"/>
      <c r="Q68" s="244" t="s">
        <v>54</v>
      </c>
    </row>
    <row r="69" customFormat="false" ht="11.25" hidden="false" customHeight="false" outlineLevel="0" collapsed="false">
      <c r="A69" s="242" t="n">
        <f aca="false">IF(COUNTBLANK(E69)=1," ",COUNTA($E$14:E69))</f>
        <v>54</v>
      </c>
      <c r="B69" s="312" t="s">
        <v>227</v>
      </c>
      <c r="C69" s="160" t="s">
        <v>228</v>
      </c>
      <c r="D69" s="299" t="s">
        <v>179</v>
      </c>
      <c r="E69" s="314" t="n">
        <f aca="false">E67*0.125</f>
        <v>29.7</v>
      </c>
      <c r="F69" s="316"/>
      <c r="G69" s="168"/>
      <c r="H69" s="316"/>
      <c r="I69" s="317"/>
      <c r="J69" s="316"/>
      <c r="K69" s="154"/>
      <c r="L69" s="154"/>
      <c r="M69" s="154"/>
      <c r="N69" s="154"/>
      <c r="O69" s="154"/>
      <c r="P69" s="154"/>
      <c r="Q69" s="244" t="s">
        <v>54</v>
      </c>
    </row>
    <row r="70" customFormat="false" ht="11.25" hidden="false" customHeight="false" outlineLevel="0" collapsed="false">
      <c r="A70" s="242" t="n">
        <f aca="false">IF(COUNTBLANK(E70)=1," ",COUNTA($E$14:E70))</f>
        <v>55</v>
      </c>
      <c r="B70" s="312" t="s">
        <v>229</v>
      </c>
      <c r="C70" s="160" t="s">
        <v>230</v>
      </c>
      <c r="D70" s="299" t="s">
        <v>72</v>
      </c>
      <c r="E70" s="314" t="n">
        <f aca="false">E67*1</f>
        <v>237.6</v>
      </c>
      <c r="F70" s="316"/>
      <c r="G70" s="168"/>
      <c r="H70" s="316"/>
      <c r="I70" s="317"/>
      <c r="J70" s="316"/>
      <c r="K70" s="154"/>
      <c r="L70" s="154"/>
      <c r="M70" s="154"/>
      <c r="N70" s="154"/>
      <c r="O70" s="154"/>
      <c r="P70" s="154"/>
      <c r="Q70" s="244" t="s">
        <v>54</v>
      </c>
    </row>
    <row r="71" customFormat="false" ht="11.25" hidden="false" customHeight="false" outlineLevel="0" collapsed="false">
      <c r="A71" s="242" t="n">
        <f aca="false">IF(COUNTBLANK(E71)=1," ",COUNTA($E$14:E71))</f>
        <v>56</v>
      </c>
      <c r="B71" s="312" t="s">
        <v>231</v>
      </c>
      <c r="C71" s="160" t="s">
        <v>232</v>
      </c>
      <c r="D71" s="299" t="s">
        <v>120</v>
      </c>
      <c r="E71" s="314" t="n">
        <f aca="false">E67*0.1</f>
        <v>23.76</v>
      </c>
      <c r="F71" s="316"/>
      <c r="G71" s="168"/>
      <c r="H71" s="316"/>
      <c r="I71" s="317"/>
      <c r="J71" s="316"/>
      <c r="K71" s="154"/>
      <c r="L71" s="154"/>
      <c r="M71" s="154"/>
      <c r="N71" s="154"/>
      <c r="O71" s="154"/>
      <c r="P71" s="154"/>
      <c r="Q71" s="244" t="s">
        <v>54</v>
      </c>
    </row>
    <row r="72" customFormat="false" ht="11.25" hidden="false" customHeight="false" outlineLevel="0" collapsed="false">
      <c r="A72" s="242" t="n">
        <f aca="false">IF(COUNTBLANK(E72)=1," ",COUNTA($E$14:E72))</f>
        <v>57</v>
      </c>
      <c r="B72" s="312" t="s">
        <v>233</v>
      </c>
      <c r="C72" s="160" t="s">
        <v>234</v>
      </c>
      <c r="D72" s="299" t="s">
        <v>88</v>
      </c>
      <c r="E72" s="314" t="n">
        <f aca="false">E67*4</f>
        <v>950.4</v>
      </c>
      <c r="F72" s="316"/>
      <c r="G72" s="168"/>
      <c r="H72" s="316"/>
      <c r="I72" s="317"/>
      <c r="J72" s="316"/>
      <c r="K72" s="154"/>
      <c r="L72" s="154"/>
      <c r="M72" s="154"/>
      <c r="N72" s="154"/>
      <c r="O72" s="154"/>
      <c r="P72" s="154"/>
      <c r="Q72" s="244" t="s">
        <v>54</v>
      </c>
    </row>
    <row r="73" customFormat="false" ht="11.25" hidden="false" customHeight="false" outlineLevel="0" collapsed="false">
      <c r="A73" s="242" t="n">
        <f aca="false">IF(COUNTBLANK(E73)=1," ",COUNTA($E$14:E73))</f>
        <v>58</v>
      </c>
      <c r="B73" s="312" t="s">
        <v>235</v>
      </c>
      <c r="C73" s="160" t="s">
        <v>236</v>
      </c>
      <c r="D73" s="299" t="s">
        <v>72</v>
      </c>
      <c r="E73" s="314" t="n">
        <f aca="false">E67*1</f>
        <v>237.6</v>
      </c>
      <c r="F73" s="316"/>
      <c r="G73" s="168"/>
      <c r="H73" s="316"/>
      <c r="I73" s="317"/>
      <c r="J73" s="316"/>
      <c r="K73" s="154"/>
      <c r="L73" s="154"/>
      <c r="M73" s="154"/>
      <c r="N73" s="154"/>
      <c r="O73" s="154"/>
      <c r="P73" s="154"/>
      <c r="Q73" s="244" t="s">
        <v>54</v>
      </c>
    </row>
    <row r="74" customFormat="false" ht="11.25" hidden="false" customHeight="false" outlineLevel="0" collapsed="false">
      <c r="A74" s="242" t="n">
        <f aca="false">IF(COUNTBLANK(E74)=1," ",COUNTA($E$14:E74))</f>
        <v>59</v>
      </c>
      <c r="B74" s="312" t="s">
        <v>237</v>
      </c>
      <c r="C74" s="160" t="s">
        <v>238</v>
      </c>
      <c r="D74" s="299" t="s">
        <v>88</v>
      </c>
      <c r="E74" s="314" t="n">
        <f aca="false">E67*2.5</f>
        <v>594</v>
      </c>
      <c r="F74" s="316"/>
      <c r="G74" s="168"/>
      <c r="H74" s="316"/>
      <c r="I74" s="317"/>
      <c r="J74" s="316"/>
      <c r="K74" s="154"/>
      <c r="L74" s="154"/>
      <c r="M74" s="154"/>
      <c r="N74" s="154"/>
      <c r="O74" s="154"/>
      <c r="P74" s="154"/>
      <c r="Q74" s="244" t="s">
        <v>54</v>
      </c>
    </row>
    <row r="75" customFormat="false" ht="11.25" hidden="false" customHeight="false" outlineLevel="0" collapsed="false">
      <c r="A75" s="242" t="n">
        <f aca="false">IF(COUNTBLANK(E75)=1," ",COUNTA($E$14:E75))</f>
        <v>60</v>
      </c>
      <c r="B75" s="312"/>
      <c r="C75" s="160" t="s">
        <v>239</v>
      </c>
      <c r="D75" s="299" t="s">
        <v>77</v>
      </c>
      <c r="E75" s="314" t="n">
        <f aca="false">E67*1.1</f>
        <v>261.36</v>
      </c>
      <c r="F75" s="316"/>
      <c r="G75" s="168"/>
      <c r="H75" s="316"/>
      <c r="I75" s="317"/>
      <c r="J75" s="316"/>
      <c r="K75" s="154"/>
      <c r="L75" s="154"/>
      <c r="M75" s="154"/>
      <c r="N75" s="154"/>
      <c r="O75" s="154"/>
      <c r="P75" s="154"/>
      <c r="Q75" s="244" t="s">
        <v>54</v>
      </c>
    </row>
    <row r="76" customFormat="false" ht="11.25" hidden="false" customHeight="false" outlineLevel="0" collapsed="false">
      <c r="A76" s="242" t="n">
        <f aca="false">IF(COUNTBLANK(E76)=1," ",COUNTA($E$14:E76))</f>
        <v>61</v>
      </c>
      <c r="B76" s="312" t="s">
        <v>240</v>
      </c>
      <c r="C76" s="160" t="s">
        <v>241</v>
      </c>
      <c r="D76" s="299" t="s">
        <v>88</v>
      </c>
      <c r="E76" s="314" t="n">
        <f aca="false">E67*0.4</f>
        <v>95.04</v>
      </c>
      <c r="F76" s="316"/>
      <c r="G76" s="168"/>
      <c r="H76" s="316"/>
      <c r="I76" s="317"/>
      <c r="J76" s="316"/>
      <c r="K76" s="154"/>
      <c r="L76" s="154"/>
      <c r="M76" s="154"/>
      <c r="N76" s="154"/>
      <c r="O76" s="154"/>
      <c r="P76" s="154"/>
      <c r="Q76" s="244" t="s">
        <v>54</v>
      </c>
    </row>
    <row r="77" customFormat="false" ht="11.25" hidden="false" customHeight="false" outlineLevel="0" collapsed="false">
      <c r="A77" s="242" t="n">
        <f aca="false">IF(COUNTBLANK(E77)=1," ",COUNTA($E$14:E77))</f>
        <v>62</v>
      </c>
      <c r="B77" s="312" t="s">
        <v>242</v>
      </c>
      <c r="C77" s="160" t="s">
        <v>243</v>
      </c>
      <c r="D77" s="299" t="s">
        <v>95</v>
      </c>
      <c r="E77" s="314" t="n">
        <f aca="false">E67*0.3</f>
        <v>71.28</v>
      </c>
      <c r="F77" s="316"/>
      <c r="G77" s="168"/>
      <c r="H77" s="316"/>
      <c r="I77" s="317"/>
      <c r="J77" s="316"/>
      <c r="K77" s="154"/>
      <c r="L77" s="154"/>
      <c r="M77" s="154"/>
      <c r="N77" s="154"/>
      <c r="O77" s="154"/>
      <c r="P77" s="154"/>
      <c r="Q77" s="244" t="s">
        <v>54</v>
      </c>
    </row>
    <row r="78" customFormat="false" ht="12" hidden="false" customHeight="true" outlineLevel="0" collapsed="false">
      <c r="A78" s="226" t="s">
        <v>126</v>
      </c>
      <c r="B78" s="226"/>
      <c r="C78" s="226"/>
      <c r="D78" s="226"/>
      <c r="E78" s="226"/>
      <c r="F78" s="226"/>
      <c r="G78" s="226"/>
      <c r="H78" s="226"/>
      <c r="I78" s="226"/>
      <c r="J78" s="226"/>
      <c r="K78" s="226"/>
      <c r="L78" s="227" t="n">
        <f aca="false">SUM(L14:L77)</f>
        <v>0</v>
      </c>
      <c r="M78" s="227" t="n">
        <f aca="false">SUM(M14:M77)</f>
        <v>0</v>
      </c>
      <c r="N78" s="227" t="n">
        <f aca="false">SUM(N14:N77)</f>
        <v>0</v>
      </c>
      <c r="O78" s="227" t="n">
        <f aca="false">SUM(O14:O77)</f>
        <v>0</v>
      </c>
      <c r="P78" s="227" t="n">
        <f aca="false">SUM(P14:P77)</f>
        <v>0</v>
      </c>
    </row>
    <row r="79" customFormat="false" ht="11.25" hidden="false" customHeight="false" outlineLevel="0" collapsed="false">
      <c r="A79" s="33"/>
      <c r="B79" s="33"/>
      <c r="C79" s="33"/>
      <c r="D79" s="33"/>
      <c r="E79" s="33"/>
      <c r="F79" s="33"/>
      <c r="G79" s="33"/>
      <c r="H79" s="33"/>
      <c r="I79" s="33"/>
      <c r="J79" s="33"/>
      <c r="K79" s="33"/>
      <c r="L79" s="33"/>
      <c r="M79" s="33"/>
      <c r="N79" s="33"/>
      <c r="O79" s="33"/>
      <c r="P79" s="33"/>
    </row>
    <row r="80" customFormat="false" ht="11.25" hidden="false" customHeight="false" outlineLevel="0" collapsed="false">
      <c r="A80" s="33"/>
      <c r="B80" s="33"/>
      <c r="C80" s="33"/>
      <c r="D80" s="33"/>
      <c r="E80" s="33"/>
      <c r="F80" s="33"/>
      <c r="G80" s="33"/>
      <c r="H80" s="33"/>
      <c r="I80" s="33"/>
      <c r="J80" s="33"/>
      <c r="K80" s="33"/>
      <c r="L80" s="33"/>
      <c r="M80" s="33"/>
      <c r="N80" s="33"/>
      <c r="O80" s="33"/>
      <c r="P80" s="33"/>
    </row>
    <row r="81" customFormat="false" ht="11.25" hidden="false" customHeight="false" outlineLevel="0" collapsed="false">
      <c r="A81" s="1" t="s">
        <v>19</v>
      </c>
      <c r="B81" s="33"/>
      <c r="C81" s="45" t="n">
        <f aca="false">'Kops n'!C31:H31</f>
        <v>0</v>
      </c>
      <c r="D81" s="45"/>
      <c r="E81" s="45"/>
      <c r="F81" s="45"/>
      <c r="G81" s="45"/>
      <c r="H81" s="45"/>
      <c r="I81" s="33"/>
      <c r="J81" s="33"/>
      <c r="K81" s="33"/>
      <c r="L81" s="33"/>
      <c r="M81" s="33"/>
      <c r="N81" s="33"/>
      <c r="O81" s="33"/>
      <c r="P81" s="33"/>
    </row>
    <row r="82" customFormat="false" ht="11.25" hidden="false" customHeight="true" outlineLevel="0" collapsed="false">
      <c r="A82" s="33"/>
      <c r="B82" s="33"/>
      <c r="C82" s="31" t="s">
        <v>20</v>
      </c>
      <c r="D82" s="31"/>
      <c r="E82" s="31"/>
      <c r="F82" s="31"/>
      <c r="G82" s="31"/>
      <c r="H82" s="31"/>
      <c r="I82" s="33"/>
      <c r="J82" s="33"/>
      <c r="K82" s="33"/>
      <c r="L82" s="33"/>
      <c r="M82" s="33"/>
      <c r="N82" s="33"/>
      <c r="O82" s="33"/>
      <c r="P82" s="33"/>
    </row>
    <row r="83" customFormat="false" ht="11.25" hidden="false" customHeight="false" outlineLevel="0" collapsed="false">
      <c r="A83" s="33"/>
      <c r="B83" s="33"/>
      <c r="C83" s="33"/>
      <c r="D83" s="33"/>
      <c r="E83" s="33"/>
      <c r="F83" s="33"/>
      <c r="G83" s="33"/>
      <c r="H83" s="33"/>
      <c r="I83" s="33"/>
      <c r="J83" s="33"/>
      <c r="K83" s="33"/>
      <c r="L83" s="33"/>
      <c r="M83" s="33"/>
      <c r="N83" s="33"/>
      <c r="O83" s="33"/>
      <c r="P83" s="33"/>
    </row>
    <row r="84" customFormat="false" ht="11.25" hidden="false" customHeight="false" outlineLevel="0" collapsed="false">
      <c r="A84" s="96" t="str">
        <f aca="false">'Kops n'!A34:D34</f>
        <v>Tāme sastādīta:</v>
      </c>
      <c r="B84" s="96"/>
      <c r="C84" s="96"/>
      <c r="D84" s="96"/>
      <c r="E84" s="33"/>
      <c r="F84" s="33"/>
      <c r="G84" s="33"/>
      <c r="H84" s="33"/>
      <c r="I84" s="33"/>
      <c r="J84" s="33"/>
      <c r="K84" s="33"/>
      <c r="L84" s="33"/>
      <c r="M84" s="33"/>
      <c r="N84" s="33"/>
      <c r="O84" s="33"/>
      <c r="P84" s="33"/>
    </row>
    <row r="85" customFormat="false" ht="11.25" hidden="false" customHeight="false" outlineLevel="0" collapsed="false">
      <c r="A85" s="33"/>
      <c r="B85" s="33"/>
      <c r="C85" s="33"/>
      <c r="D85" s="33"/>
      <c r="E85" s="33"/>
      <c r="F85" s="33"/>
      <c r="G85" s="33"/>
      <c r="H85" s="33"/>
      <c r="I85" s="33"/>
      <c r="J85" s="33"/>
      <c r="K85" s="33"/>
      <c r="L85" s="33"/>
      <c r="M85" s="33"/>
      <c r="N85" s="33"/>
      <c r="O85" s="33"/>
      <c r="P85" s="33"/>
    </row>
    <row r="86" customFormat="false" ht="11.25" hidden="false" customHeight="false" outlineLevel="0" collapsed="false">
      <c r="A86" s="1" t="s">
        <v>48</v>
      </c>
      <c r="B86" s="33"/>
      <c r="C86" s="45" t="n">
        <f aca="false">'Kops n'!C36:H36</f>
        <v>0</v>
      </c>
      <c r="D86" s="45"/>
      <c r="E86" s="45"/>
      <c r="F86" s="45"/>
      <c r="G86" s="45"/>
      <c r="H86" s="45"/>
      <c r="I86" s="33"/>
      <c r="J86" s="33"/>
      <c r="K86" s="33"/>
      <c r="L86" s="33"/>
      <c r="M86" s="33"/>
      <c r="N86" s="33"/>
      <c r="O86" s="33"/>
      <c r="P86" s="33"/>
    </row>
    <row r="87" customFormat="false" ht="11.25" hidden="false" customHeight="true" outlineLevel="0" collapsed="false">
      <c r="A87" s="33"/>
      <c r="B87" s="33"/>
      <c r="C87" s="31" t="s">
        <v>20</v>
      </c>
      <c r="D87" s="31"/>
      <c r="E87" s="31"/>
      <c r="F87" s="31"/>
      <c r="G87" s="31"/>
      <c r="H87" s="31"/>
      <c r="I87" s="33"/>
      <c r="J87" s="33"/>
      <c r="K87" s="33"/>
      <c r="L87" s="33"/>
      <c r="M87" s="33"/>
      <c r="N87" s="33"/>
      <c r="O87" s="33"/>
      <c r="P87" s="33"/>
    </row>
    <row r="88" customFormat="false" ht="11.25" hidden="false" customHeight="false" outlineLevel="0" collapsed="false">
      <c r="A88" s="33"/>
      <c r="B88" s="33"/>
      <c r="C88" s="33"/>
      <c r="D88" s="33"/>
      <c r="E88" s="33"/>
      <c r="F88" s="33"/>
      <c r="G88" s="33"/>
      <c r="H88" s="33"/>
      <c r="I88" s="33"/>
      <c r="J88" s="33"/>
      <c r="K88" s="33"/>
      <c r="L88" s="33"/>
      <c r="M88" s="33"/>
      <c r="N88" s="33"/>
      <c r="O88" s="33"/>
      <c r="P88" s="33"/>
    </row>
    <row r="89" customFormat="false" ht="11.25" hidden="false" customHeight="false" outlineLevel="0" collapsed="false">
      <c r="A89" s="97" t="s">
        <v>21</v>
      </c>
      <c r="B89" s="98"/>
      <c r="C89" s="99" t="n">
        <f aca="false">'Kops n'!C39</f>
        <v>0</v>
      </c>
      <c r="D89" s="98"/>
      <c r="E89" s="33"/>
      <c r="F89" s="33"/>
      <c r="G89" s="33"/>
      <c r="H89" s="33"/>
      <c r="I89" s="33"/>
      <c r="J89" s="33"/>
      <c r="K89" s="33"/>
      <c r="L89" s="33"/>
      <c r="M89" s="33"/>
      <c r="N89" s="33"/>
      <c r="O89" s="33"/>
      <c r="P89" s="33"/>
    </row>
    <row r="90" customFormat="false" ht="11.25" hidden="false" customHeight="false" outlineLevel="0" collapsed="false">
      <c r="A90" s="33"/>
      <c r="B90" s="33"/>
      <c r="C90" s="33"/>
      <c r="D90" s="33"/>
      <c r="E90" s="33"/>
      <c r="F90" s="33"/>
      <c r="G90" s="33"/>
      <c r="H90" s="33"/>
      <c r="I90" s="33"/>
      <c r="J90" s="33"/>
      <c r="K90" s="33"/>
      <c r="L90" s="33"/>
      <c r="M90" s="33"/>
      <c r="N90" s="33"/>
      <c r="O90" s="33"/>
      <c r="P90"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78:K78"/>
    <mergeCell ref="C81:H81"/>
    <mergeCell ref="C82:H82"/>
    <mergeCell ref="A84:D84"/>
    <mergeCell ref="C86:H86"/>
    <mergeCell ref="C87:H87"/>
  </mergeCells>
  <conditionalFormatting sqref="N9:O9 I14:J15 B16:G77 I17:J32 I41:J77">
    <cfRule type="cellIs" priority="2" operator="equal" aboveAverage="0" equalAverage="0" bottom="0" percent="0" rank="0" text="" dxfId="1">
      <formula>0</formula>
    </cfRule>
  </conditionalFormatting>
  <conditionalFormatting sqref="A9:F9">
    <cfRule type="containsText" priority="3" operator="containsText" aboveAverage="0" equalAverage="0" bottom="0" percent="0" rank="0" text="Tāme sastādīta  20__. gada tirgus cenās, pamatojoties uz ___ daļas rasējumiem" dxfId="3">
      <formula>NOT(ISERROR(SEARCH("Tāme sastādīta  20__. gada tirgus cenās, pamatojoties uz ___ daļas rasējumiem",A9)))</formula>
    </cfRule>
  </conditionalFormatting>
  <conditionalFormatting sqref="C2:I2">
    <cfRule type="cellIs" priority="4" operator="equal" aboveAverage="0" equalAverage="0" bottom="0" percent="0" rank="0" text="" dxfId="3">
      <formula>0</formula>
    </cfRule>
  </conditionalFormatting>
  <conditionalFormatting sqref="A14:A77 I14:Q77 H15:H32 H40:H77 C86:H86">
    <cfRule type="cellIs" priority="5" operator="equal" aboveAverage="0" equalAverage="0" bottom="0" percent="0" rank="0" text="" dxfId="0">
      <formula>0</formula>
    </cfRule>
  </conditionalFormatting>
  <conditionalFormatting sqref="C81:H81">
    <cfRule type="cellIs" priority="6" operator="equal" aboveAverage="0" equalAverage="0" bottom="0" percent="0" rank="0" text="" dxfId="0">
      <formula>0</formula>
    </cfRule>
  </conditionalFormatting>
  <conditionalFormatting sqref="L78:P78">
    <cfRule type="cellIs" priority="7" operator="equal" aboveAverage="0" equalAverage="0" bottom="0" percent="0" rank="0" text="" dxfId="1">
      <formula>0</formula>
    </cfRule>
  </conditionalFormatting>
  <conditionalFormatting sqref="C4:I4">
    <cfRule type="cellIs" priority="8" operator="equal" aboveAverage="0" equalAverage="0" bottom="0" percent="0" rank="0" text="" dxfId="3">
      <formula>0</formula>
    </cfRule>
  </conditionalFormatting>
  <conditionalFormatting sqref="D5:L8">
    <cfRule type="cellIs" priority="9" operator="equal" aboveAverage="0" equalAverage="0" bottom="0" percent="0" rank="0" text="" dxfId="1">
      <formula>0</formula>
    </cfRule>
  </conditionalFormatting>
  <conditionalFormatting sqref="D1">
    <cfRule type="cellIs" priority="10" operator="equal" aboveAverage="0" equalAverage="0" bottom="0" percent="0" rank="0" text="" dxfId="0">
      <formula>0</formula>
    </cfRule>
  </conditionalFormatting>
  <conditionalFormatting sqref="A78:K78">
    <cfRule type="containsText" priority="11" operator="containsText" aboveAverage="0" equalAverage="0" bottom="0" percent="0" rank="0" text="Tiešās izmaksas kopā, t. sk. darba devēja sociālais nodoklis __.__% " dxfId="3">
      <formula>NOT(ISERROR(SEARCH("Tiešās izmaksas kopā, t. sk. darba devēja sociālais nodoklis __.__% ",A78)))</formula>
    </cfRule>
  </conditionalFormatting>
  <conditionalFormatting sqref="D14 F14:G14 B15:G15 I33:J33 I35:J37 H38:I39">
    <cfRule type="cellIs" priority="12" operator="equal" aboveAverage="0" equalAverage="0" bottom="0" percent="0" rank="0" text="" dxfId="1">
      <formula>0</formula>
    </cfRule>
  </conditionalFormatting>
  <conditionalFormatting sqref="B14:C14 E14:H14 H33:H37 F38:H39">
    <cfRule type="cellIs" priority="13" operator="equal" aboveAverage="0" equalAverage="0" bottom="0" percent="0" rank="0" text="" dxfId="0">
      <formula>0</formula>
    </cfRule>
  </conditionalFormatting>
  <conditionalFormatting sqref="F40:G40 I40:J40 G41:G77">
    <cfRule type="cellIs" priority="14" operator="equal" aboveAverage="0" equalAverage="0" bottom="0" percent="0" rank="0" text="" dxfId="1">
      <formula>0</formula>
    </cfRule>
  </conditionalFormatting>
  <conditionalFormatting sqref="H40">
    <cfRule type="cellIs" priority="15" operator="equal" aboveAverage="0" equalAverage="0" bottom="0" percent="0" rank="0" text="" dxfId="0">
      <formula>0</formula>
    </cfRule>
  </conditionalFormatting>
  <conditionalFormatting sqref="A84">
    <cfRule type="containsText" priority="16" operator="containsText" aboveAverage="0" equalAverage="0" bottom="0" percent="0" rank="0" text="Tāme sastādīta ____. gada ___. ______________" dxfId="4">
      <formula>NOT(ISERROR(SEARCH("Tāme sastādīta ____. gada ___. ______________",A84)))</formula>
    </cfRule>
  </conditionalFormatting>
  <conditionalFormatting sqref="A89">
    <cfRule type="containsText" priority="17" operator="containsText" aboveAverage="0" equalAverage="0" bottom="0" percent="0" rank="0" text="Sertifikāta Nr. _________________________________" dxfId="4">
      <formula>NOT(ISERROR(SEARCH("Sertifikāta Nr. _________________________________",A89)))</formula>
    </cfRule>
  </conditionalFormatting>
  <dataValidations count="1">
    <dataValidation allowBlank="true" errorStyle="stop" operator="between" showDropDown="false" showErrorMessage="true" showInputMessage="true" sqref="Q14:Q77" type="list">
      <formula1>$Q$9:$Q$12</formula1>
      <formula2>0</formula2>
    </dataValidation>
  </dataValidations>
  <printOptions headings="false" gridLines="false" gridLinesSet="true" horizontalCentered="false" verticalCentered="false"/>
  <pageMargins left="0" right="0" top="0.39375" bottom="0.39375" header="0.511805555555555" footer="0.511805555555555"/>
  <pageSetup paperSize="9" scale="96"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00"/>
    <pageSetUpPr fitToPage="false"/>
  </sheetPr>
  <dimension ref="A1:P90"/>
  <sheetViews>
    <sheetView showFormulas="false" showGridLines="true" showRowColHeaders="true" showZeros="true" rightToLeft="false" tabSelected="false" showOutlineSymbols="true" defaultGridColor="true" view="normal" topLeftCell="A16" colorId="64" zoomScale="100" zoomScaleNormal="100" zoomScalePageLayoutView="100" workbookViewId="0">
      <selection pane="topLeft" activeCell="C26" activeCellId="0" sqref="C26"/>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5.28"/>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5.43"/>
    <col collapsed="false" customWidth="true" hidden="false" outlineLevel="0" max="7" min="7" style="1" width="4.86"/>
    <col collapsed="false" customWidth="true" hidden="false" outlineLevel="0" max="10" min="8" style="1" width="6.71"/>
    <col collapsed="false" customWidth="true" hidden="false" outlineLevel="0" max="11" min="11" style="1" width="7"/>
    <col collapsed="false" customWidth="true" hidden="false" outlineLevel="0" max="15" min="12" style="1" width="7.71"/>
    <col collapsed="false" customWidth="true" hidden="false" outlineLevel="0" max="16" min="16" style="1" width="9"/>
    <col collapsed="false" customWidth="false" hidden="false" outlineLevel="0" max="1024" min="17" style="1" width="9.14"/>
  </cols>
  <sheetData>
    <row r="1" customFormat="false" ht="11.25" hidden="false" customHeight="false" outlineLevel="0" collapsed="false">
      <c r="A1" s="94"/>
      <c r="B1" s="94"/>
      <c r="C1" s="118" t="s">
        <v>51</v>
      </c>
      <c r="D1" s="119" t="n">
        <f aca="false">'3a+c+n'!D1</f>
        <v>3</v>
      </c>
      <c r="E1" s="94"/>
      <c r="F1" s="94"/>
      <c r="G1" s="94"/>
      <c r="H1" s="94"/>
      <c r="I1" s="94"/>
      <c r="J1" s="94"/>
      <c r="N1" s="120"/>
      <c r="O1" s="118"/>
      <c r="P1" s="121"/>
    </row>
    <row r="2" customFormat="false" ht="11.25" hidden="false" customHeight="false" outlineLevel="0" collapsed="false">
      <c r="A2" s="122"/>
      <c r="B2" s="122"/>
      <c r="C2" s="123" t="str">
        <f aca="false">'3a+c+n'!C2:I2</f>
        <v>Logu nomaiņa</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24</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229" t="n">
        <f aca="false">ar</f>
        <v>0</v>
      </c>
      <c r="B9" s="229"/>
      <c r="C9" s="229"/>
      <c r="D9" s="229"/>
      <c r="E9" s="229"/>
      <c r="F9" s="229"/>
      <c r="G9" s="128"/>
      <c r="H9" s="128"/>
      <c r="I9" s="128"/>
      <c r="J9" s="129" t="s">
        <v>53</v>
      </c>
      <c r="K9" s="129"/>
      <c r="L9" s="129"/>
      <c r="M9" s="129"/>
      <c r="N9" s="130" t="n">
        <f aca="false">P78</f>
        <v>0</v>
      </c>
      <c r="O9" s="130"/>
      <c r="P9" s="128"/>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row>
    <row r="11" customFormat="false" ht="12" hidden="false" customHeight="false" outlineLevel="0" collapsed="false">
      <c r="A11" s="131"/>
      <c r="B11" s="132"/>
      <c r="C11" s="5"/>
      <c r="D11" s="94"/>
      <c r="E11" s="94"/>
      <c r="F11" s="94"/>
      <c r="G11" s="94"/>
      <c r="H11" s="94"/>
      <c r="I11" s="94"/>
      <c r="J11" s="94"/>
      <c r="K11" s="94"/>
      <c r="L11" s="135"/>
      <c r="M11" s="135"/>
      <c r="N11" s="136"/>
      <c r="O11" s="120"/>
      <c r="P11" s="94"/>
    </row>
    <row r="12" customFormat="false" ht="11.25" hidden="false" customHeight="true" outlineLevel="0" collapsed="false">
      <c r="A12" s="58" t="s">
        <v>34</v>
      </c>
      <c r="B12" s="137" t="s">
        <v>56</v>
      </c>
      <c r="C12" s="138" t="s">
        <v>57</v>
      </c>
      <c r="D12" s="139" t="s">
        <v>58</v>
      </c>
      <c r="E12" s="140" t="s">
        <v>59</v>
      </c>
      <c r="F12" s="141" t="s">
        <v>60</v>
      </c>
      <c r="G12" s="141"/>
      <c r="H12" s="141"/>
      <c r="I12" s="141"/>
      <c r="J12" s="141"/>
      <c r="K12" s="141"/>
      <c r="L12" s="141" t="s">
        <v>61</v>
      </c>
      <c r="M12" s="141"/>
      <c r="N12" s="141"/>
      <c r="O12" s="141"/>
      <c r="P12" s="141"/>
    </row>
    <row r="13" customFormat="false" ht="117.75" hidden="false" customHeight="false" outlineLevel="0" collapsed="false">
      <c r="A13" s="58"/>
      <c r="B13" s="137"/>
      <c r="C13" s="138"/>
      <c r="D13" s="139"/>
      <c r="E13" s="140"/>
      <c r="F13" s="142" t="s">
        <v>63</v>
      </c>
      <c r="G13" s="143" t="s">
        <v>64</v>
      </c>
      <c r="H13" s="143" t="s">
        <v>65</v>
      </c>
      <c r="I13" s="143" t="s">
        <v>66</v>
      </c>
      <c r="J13" s="143" t="s">
        <v>67</v>
      </c>
      <c r="K13" s="144" t="s">
        <v>68</v>
      </c>
      <c r="L13" s="142" t="s">
        <v>63</v>
      </c>
      <c r="M13" s="143" t="s">
        <v>65</v>
      </c>
      <c r="N13" s="143" t="s">
        <v>66</v>
      </c>
      <c r="O13" s="143" t="s">
        <v>67</v>
      </c>
      <c r="P13" s="144" t="s">
        <v>68</v>
      </c>
    </row>
    <row r="14" customFormat="false" ht="11.25" hidden="false" customHeight="false" outlineLevel="0" collapsed="false">
      <c r="A14" s="72" t="n">
        <f aca="false">IF(P14=0,0,IF(COUNTBLANK(P14)=1,0,COUNTA($P$14:P14)))</f>
        <v>0</v>
      </c>
      <c r="B14" s="76" t="str">
        <f aca="false">IF($C$4="Attiecināmās izmaksas",IF('3a+c+n'!$Q14="A",'3a+c+n'!B14,0),0)</f>
        <v>līg.c.</v>
      </c>
      <c r="C14" s="76" t="str">
        <f aca="false">IF($C$4="Attiecināmās izmaksas",IF('3a+c+n'!$Q14="A",'3a+c+n'!C14,0),0)</f>
        <v>Esošo koka durvju, tsk. ārdurvju demontāža </v>
      </c>
      <c r="D14" s="76" t="str">
        <f aca="false">IF($C$4="Attiecināmās izmaksas",IF('3a+c+n'!$Q14="A",'3a+c+n'!D14,0),0)</f>
        <v>m²</v>
      </c>
      <c r="E14" s="76"/>
      <c r="F14" s="76"/>
      <c r="G14" s="76" t="n">
        <f aca="false">IF($C$4="Attiecināmās izmaksas",IF('3a+c+n'!$Q14="A",'3a+c+n'!G14,0),0)</f>
        <v>0</v>
      </c>
      <c r="H14" s="76" t="n">
        <f aca="false">IF($C$4="Attiecināmās izmaksas",IF('3a+c+n'!$Q14="A",'3a+c+n'!H14,0),0)</f>
        <v>0</v>
      </c>
      <c r="I14" s="76"/>
      <c r="J14" s="76"/>
      <c r="K14" s="76" t="n">
        <f aca="false">IF($C$4="Attiecināmās izmaksas",IF('3a+c+n'!$Q14="A",'3a+c+n'!K14,0),0)</f>
        <v>0</v>
      </c>
      <c r="L14" s="76" t="n">
        <f aca="false">IF($C$4="Attiecināmās izmaksas",IF('3a+c+n'!$Q14="A",'3a+c+n'!L14,0),0)</f>
        <v>0</v>
      </c>
      <c r="M14" s="76" t="n">
        <f aca="false">IF($C$4="Attiecināmās izmaksas",IF('3a+c+n'!$Q14="A",'3a+c+n'!M14,0),0)</f>
        <v>0</v>
      </c>
      <c r="N14" s="76" t="n">
        <f aca="false">IF($C$4="Attiecināmās izmaksas",IF('3a+c+n'!$Q14="A",'3a+c+n'!N14,0),0)</f>
        <v>0</v>
      </c>
      <c r="O14" s="76" t="n">
        <f aca="false">IF($C$4="Attiecināmās izmaksas",IF('3a+c+n'!$Q14="A",'3a+c+n'!O14,0),0)</f>
        <v>0</v>
      </c>
      <c r="P14" s="76" t="n">
        <f aca="false">IF($C$4="Attiecināmās izmaksas",IF('3a+c+n'!$Q14="A",'3a+c+n'!P14,0),0)</f>
        <v>0</v>
      </c>
    </row>
    <row r="15" customFormat="false" ht="22.5" hidden="false" customHeight="false" outlineLevel="0" collapsed="false">
      <c r="A15" s="72" t="n">
        <f aca="false">IF(P15=0,0,IF(COUNTBLANK(P15)=1,0,COUNTA($P$14:P15)))</f>
        <v>0</v>
      </c>
      <c r="B15" s="76" t="str">
        <f aca="false">IF($C$4="Attiecināmās izmaksas",IF('3a+c+n'!$Q15="A",'3a+c+n'!B15,0),0)</f>
        <v>līg.c.</v>
      </c>
      <c r="C15" s="76" t="str">
        <f aca="false">IF($C$4="Attiecināmās izmaksas",IF('3a+c+n'!$Q15="A",'3a+c+n'!C15,0),0)</f>
        <v>Esošo logu un to skārda āra palodžu demontāža, b=0,25.</v>
      </c>
      <c r="D15" s="76" t="str">
        <f aca="false">IF($C$4="Attiecināmās izmaksas",IF('3a+c+n'!$Q15="A",'3a+c+n'!D15,0),0)</f>
        <v>m²</v>
      </c>
      <c r="E15" s="76"/>
      <c r="F15" s="76"/>
      <c r="G15" s="76" t="n">
        <f aca="false">IF($C$4="Attiecināmās izmaksas",IF('3a+c+n'!$Q15="A",'3a+c+n'!G15,0),0)</f>
        <v>0</v>
      </c>
      <c r="H15" s="76" t="n">
        <f aca="false">IF($C$4="Attiecināmās izmaksas",IF('3a+c+n'!$Q15="A",'3a+c+n'!H15,0),0)</f>
        <v>0</v>
      </c>
      <c r="I15" s="76"/>
      <c r="J15" s="76"/>
      <c r="K15" s="76" t="n">
        <f aca="false">IF($C$4="Attiecināmās izmaksas",IF('3a+c+n'!$Q15="A",'3a+c+n'!K15,0),0)</f>
        <v>0</v>
      </c>
      <c r="L15" s="76" t="n">
        <f aca="false">IF($C$4="Attiecināmās izmaksas",IF('3a+c+n'!$Q15="A",'3a+c+n'!L15,0),0)</f>
        <v>0</v>
      </c>
      <c r="M15" s="76" t="n">
        <f aca="false">IF($C$4="Attiecināmās izmaksas",IF('3a+c+n'!$Q15="A",'3a+c+n'!M15,0),0)</f>
        <v>0</v>
      </c>
      <c r="N15" s="76" t="n">
        <f aca="false">IF($C$4="Attiecināmās izmaksas",IF('3a+c+n'!$Q15="A",'3a+c+n'!N15,0),0)</f>
        <v>0</v>
      </c>
      <c r="O15" s="76" t="n">
        <f aca="false">IF($C$4="Attiecināmās izmaksas",IF('3a+c+n'!$Q15="A",'3a+c+n'!O15,0),0)</f>
        <v>0</v>
      </c>
      <c r="P15" s="76" t="n">
        <f aca="false">IF($C$4="Attiecināmās izmaksas",IF('3a+c+n'!$Q15="A",'3a+c+n'!P15,0),0)</f>
        <v>0</v>
      </c>
    </row>
    <row r="16" customFormat="false" ht="112.5" hidden="false" customHeight="false" outlineLevel="0" collapsed="false">
      <c r="A16" s="72" t="n">
        <f aca="false">IF(P16=0,0,IF(COUNTBLANK(P16)=1,0,COUNTA($P$14:P16)))</f>
        <v>0</v>
      </c>
      <c r="B16" s="76" t="n">
        <f aca="false">IF($C$4="Attiecināmās izmaksas",IF('3a+c+n'!$Q16="A",'3a+c+n'!B16,0),0)</f>
        <v>0</v>
      </c>
      <c r="C16" s="76" t="str">
        <f aca="false">IF($C$4="Attiecināmās izmaksas",IF('3a+c+n'!$Q16="A",'3a+c+n'!C16,0),0)</f>
        <v>PVC loga  bloks ar  stikla paketi krāsa - balta (izņemot logus L21) Stikla paketes 3k4+4OTS3+Argons termix1,0 Rāmis REHAU SYNEGO Dziļums: 80mm  Siltuma caurlaidības koef.: kopējais Uw=1,1 W / m² K. Logu vēja noturības klase- ne zemāka par C2 (pēc LVS EN 12210) Logu gaisa caurlaidības klase - ne zemāka par 3 (pēc LVS EN 12207) ūdensnecaurlaidības kalse -  8A  (pēc LVS EN 12208) ar sekojošu logu tipu, kas ietver to montāžu</v>
      </c>
      <c r="D16" s="76" t="n">
        <f aca="false">IF($C$4="Attiecināmās izmaksas",IF('3a+c+n'!$Q16="A",'3a+c+n'!D16,0),0)</f>
        <v>0</v>
      </c>
      <c r="E16" s="76"/>
      <c r="F16" s="76"/>
      <c r="G16" s="76" t="n">
        <f aca="false">IF($C$4="Attiecināmās izmaksas",IF('3a+c+n'!$Q16="A",'3a+c+n'!G16,0),0)</f>
        <v>0</v>
      </c>
      <c r="H16" s="76" t="n">
        <f aca="false">IF($C$4="Attiecināmās izmaksas",IF('3a+c+n'!$Q16="A",'3a+c+n'!H16,0),0)</f>
        <v>0</v>
      </c>
      <c r="I16" s="76"/>
      <c r="J16" s="76"/>
      <c r="K16" s="76" t="n">
        <f aca="false">IF($C$4="Attiecināmās izmaksas",IF('3a+c+n'!$Q16="A",'3a+c+n'!K16,0),0)</f>
        <v>0</v>
      </c>
      <c r="L16" s="76" t="n">
        <f aca="false">IF($C$4="Attiecināmās izmaksas",IF('3a+c+n'!$Q16="A",'3a+c+n'!L16,0),0)</f>
        <v>0</v>
      </c>
      <c r="M16" s="76" t="n">
        <f aca="false">IF($C$4="Attiecināmās izmaksas",IF('3a+c+n'!$Q16="A",'3a+c+n'!M16,0),0)</f>
        <v>0</v>
      </c>
      <c r="N16" s="76" t="n">
        <f aca="false">IF($C$4="Attiecināmās izmaksas",IF('3a+c+n'!$Q16="A",'3a+c+n'!N16,0),0)</f>
        <v>0</v>
      </c>
      <c r="O16" s="76" t="n">
        <f aca="false">IF($C$4="Attiecināmās izmaksas",IF('3a+c+n'!$Q16="A",'3a+c+n'!O16,0),0)</f>
        <v>0</v>
      </c>
      <c r="P16" s="76" t="n">
        <f aca="false">IF($C$4="Attiecināmās izmaksas",IF('3a+c+n'!$Q16="A",'3a+c+n'!P16,0),0)</f>
        <v>0</v>
      </c>
    </row>
    <row r="17" customFormat="false" ht="11.25" hidden="false" customHeight="false" outlineLevel="0" collapsed="false">
      <c r="A17" s="72" t="n">
        <f aca="false">IF(P17=0,0,IF(COUNTBLANK(P17)=1,0,COUNTA($P$14:P17)))</f>
        <v>0</v>
      </c>
      <c r="B17" s="76" t="str">
        <f aca="false">IF($C$4="Attiecināmās izmaksas",IF('3a+c+n'!$Q17="A",'3a+c+n'!B17,0),0)</f>
        <v>līg.c.</v>
      </c>
      <c r="C17" s="76" t="str">
        <f aca="false">IF($C$4="Attiecināmās izmaksas",IF('3a+c+n'!$Q17="A",'3a+c+n'!C17,0),0)</f>
        <v>Esošie koka logi maināmi</v>
      </c>
      <c r="D17" s="76" t="str">
        <f aca="false">IF($C$4="Attiecināmās izmaksas",IF('3a+c+n'!$Q17="A",'3a+c+n'!D17,0),0)</f>
        <v>m²</v>
      </c>
      <c r="E17" s="76"/>
      <c r="F17" s="76"/>
      <c r="G17" s="76" t="n">
        <f aca="false">IF($C$4="Attiecināmās izmaksas",IF('3a+c+n'!$Q17="A",'3a+c+n'!G17,0),0)</f>
        <v>0</v>
      </c>
      <c r="H17" s="76" t="n">
        <f aca="false">IF($C$4="Attiecināmās izmaksas",IF('3a+c+n'!$Q17="A",'3a+c+n'!H17,0),0)</f>
        <v>0</v>
      </c>
      <c r="I17" s="76"/>
      <c r="J17" s="76"/>
      <c r="K17" s="76" t="n">
        <f aca="false">IF($C$4="Attiecināmās izmaksas",IF('3a+c+n'!$Q17="A",'3a+c+n'!K17,0),0)</f>
        <v>0</v>
      </c>
      <c r="L17" s="76" t="n">
        <f aca="false">IF($C$4="Attiecināmās izmaksas",IF('3a+c+n'!$Q17="A",'3a+c+n'!L17,0),0)</f>
        <v>0</v>
      </c>
      <c r="M17" s="76" t="n">
        <f aca="false">IF($C$4="Attiecināmās izmaksas",IF('3a+c+n'!$Q17="A",'3a+c+n'!M17,0),0)</f>
        <v>0</v>
      </c>
      <c r="N17" s="76" t="n">
        <f aca="false">IF($C$4="Attiecināmās izmaksas",IF('3a+c+n'!$Q17="A",'3a+c+n'!N17,0),0)</f>
        <v>0</v>
      </c>
      <c r="O17" s="76" t="n">
        <f aca="false">IF($C$4="Attiecināmās izmaksas",IF('3a+c+n'!$Q17="A",'3a+c+n'!O17,0),0)</f>
        <v>0</v>
      </c>
      <c r="P17" s="76" t="n">
        <f aca="false">IF($C$4="Attiecināmās izmaksas",IF('3a+c+n'!$Q17="A",'3a+c+n'!P17,0),0)</f>
        <v>0</v>
      </c>
    </row>
    <row r="18" customFormat="false" ht="11.25" hidden="false" customHeight="false" outlineLevel="0" collapsed="false">
      <c r="A18" s="72" t="n">
        <f aca="false">IF(P18=0,0,IF(COUNTBLANK(P18)=1,0,COUNTA($P$14:P18)))</f>
        <v>0</v>
      </c>
      <c r="B18" s="76" t="str">
        <f aca="false">IF($C$4="Attiecināmās izmaksas",IF('3a+c+n'!$Q18="A",'3a+c+n'!B18,0),0)</f>
        <v>līg.c.</v>
      </c>
      <c r="C18" s="76" t="str">
        <f aca="false">IF($C$4="Attiecināmās izmaksas",IF('3a+c+n'!$Q18="A",'3a+c+n'!C18,0),0)</f>
        <v>Esošie PVC logi maināmi</v>
      </c>
      <c r="D18" s="76" t="str">
        <f aca="false">IF($C$4="Attiecināmās izmaksas",IF('3a+c+n'!$Q18="A",'3a+c+n'!D18,0),0)</f>
        <v>m²</v>
      </c>
      <c r="E18" s="76"/>
      <c r="F18" s="76"/>
      <c r="G18" s="76" t="n">
        <f aca="false">IF($C$4="Attiecināmās izmaksas",IF('3a+c+n'!$Q18="A",'3a+c+n'!G18,0),0)</f>
        <v>0</v>
      </c>
      <c r="H18" s="76" t="n">
        <f aca="false">IF($C$4="Attiecināmās izmaksas",IF('3a+c+n'!$Q18="A",'3a+c+n'!H18,0),0)</f>
        <v>0</v>
      </c>
      <c r="I18" s="76"/>
      <c r="J18" s="76"/>
      <c r="K18" s="76" t="n">
        <f aca="false">IF($C$4="Attiecināmās izmaksas",IF('3a+c+n'!$Q18="A",'3a+c+n'!K18,0),0)</f>
        <v>0</v>
      </c>
      <c r="L18" s="76" t="n">
        <f aca="false">IF($C$4="Attiecināmās izmaksas",IF('3a+c+n'!$Q18="A",'3a+c+n'!L18,0),0)</f>
        <v>0</v>
      </c>
      <c r="M18" s="76" t="n">
        <f aca="false">IF($C$4="Attiecināmās izmaksas",IF('3a+c+n'!$Q18="A",'3a+c+n'!M18,0),0)</f>
        <v>0</v>
      </c>
      <c r="N18" s="76" t="n">
        <f aca="false">IF($C$4="Attiecināmās izmaksas",IF('3a+c+n'!$Q18="A",'3a+c+n'!N18,0),0)</f>
        <v>0</v>
      </c>
      <c r="O18" s="76" t="n">
        <f aca="false">IF($C$4="Attiecināmās izmaksas",IF('3a+c+n'!$Q18="A",'3a+c+n'!O18,0),0)</f>
        <v>0</v>
      </c>
      <c r="P18" s="76" t="n">
        <f aca="false">IF($C$4="Attiecināmās izmaksas",IF('3a+c+n'!$Q18="A",'3a+c+n'!P18,0),0)</f>
        <v>0</v>
      </c>
    </row>
    <row r="19" customFormat="false" ht="11.25" hidden="false" customHeight="false" outlineLevel="0" collapsed="false">
      <c r="A19" s="72" t="n">
        <f aca="false">IF(P19=0,0,IF(COUNTBLANK(P19)=1,0,COUNTA($P$14:P19)))</f>
        <v>0</v>
      </c>
      <c r="B19" s="76" t="str">
        <f aca="false">IF($C$4="Attiecināmās izmaksas",IF('3a+c+n'!$Q19="A",'3a+c+n'!B19,0),0)</f>
        <v>līg.c.</v>
      </c>
      <c r="C19" s="76" t="str">
        <f aca="false">IF($C$4="Attiecināmās izmaksas",IF('3a+c+n'!$Q19="A",'3a+c+n'!C19,0),0)</f>
        <v>Logu montāžas palīgmateriāli uz  apjomu</v>
      </c>
      <c r="D19" s="76" t="str">
        <f aca="false">IF($C$4="Attiecināmās izmaksas",IF('3a+c+n'!$Q19="A",'3a+c+n'!D19,0),0)</f>
        <v>m²</v>
      </c>
      <c r="E19" s="76"/>
      <c r="F19" s="76"/>
      <c r="G19" s="76" t="n">
        <f aca="false">IF($C$4="Attiecināmās izmaksas",IF('3a+c+n'!$Q19="A",'3a+c+n'!G19,0),0)</f>
        <v>0</v>
      </c>
      <c r="H19" s="76" t="n">
        <f aca="false">IF($C$4="Attiecināmās izmaksas",IF('3a+c+n'!$Q19="A",'3a+c+n'!H19,0),0)</f>
        <v>0</v>
      </c>
      <c r="I19" s="76"/>
      <c r="J19" s="76"/>
      <c r="K19" s="76" t="n">
        <f aca="false">IF($C$4="Attiecināmās izmaksas",IF('3a+c+n'!$Q19="A",'3a+c+n'!K19,0),0)</f>
        <v>0</v>
      </c>
      <c r="L19" s="76" t="n">
        <f aca="false">IF($C$4="Attiecināmās izmaksas",IF('3a+c+n'!$Q19="A",'3a+c+n'!L19,0),0)</f>
        <v>0</v>
      </c>
      <c r="M19" s="76" t="n">
        <f aca="false">IF($C$4="Attiecināmās izmaksas",IF('3a+c+n'!$Q19="A",'3a+c+n'!M19,0),0)</f>
        <v>0</v>
      </c>
      <c r="N19" s="76" t="n">
        <f aca="false">IF($C$4="Attiecināmās izmaksas",IF('3a+c+n'!$Q19="A",'3a+c+n'!N19,0),0)</f>
        <v>0</v>
      </c>
      <c r="O19" s="76" t="n">
        <f aca="false">IF($C$4="Attiecināmās izmaksas",IF('3a+c+n'!$Q19="A",'3a+c+n'!O19,0),0)</f>
        <v>0</v>
      </c>
      <c r="P19" s="76" t="n">
        <f aca="false">IF($C$4="Attiecināmās izmaksas",IF('3a+c+n'!$Q19="A",'3a+c+n'!P19,0),0)</f>
        <v>0</v>
      </c>
    </row>
    <row r="20" customFormat="false" ht="11.25" hidden="false" customHeight="false" outlineLevel="0" collapsed="false">
      <c r="A20" s="72" t="n">
        <f aca="false">IF(P20=0,0,IF(COUNTBLANK(P20)=1,0,COUNTA($P$14:P20)))</f>
        <v>0</v>
      </c>
      <c r="B20" s="76" t="n">
        <f aca="false">IF($C$4="Attiecināmās izmaksas",IF('3a+c+n'!$Q20="A",'3a+c+n'!B20,0),0)</f>
        <v>0</v>
      </c>
      <c r="C20" s="76" t="str">
        <f aca="false">IF($C$4="Attiecināmās izmaksas",IF('3a+c+n'!$Q20="A",'3a+c+n'!C20,0),0)</f>
        <v>montāžas skavas</v>
      </c>
      <c r="D20" s="76" t="str">
        <f aca="false">IF($C$4="Attiecināmās izmaksas",IF('3a+c+n'!$Q20="A",'3a+c+n'!D20,0),0)</f>
        <v>gb.</v>
      </c>
      <c r="E20" s="76"/>
      <c r="F20" s="76"/>
      <c r="G20" s="76" t="n">
        <f aca="false">IF($C$4="Attiecināmās izmaksas",IF('3a+c+n'!$Q20="A",'3a+c+n'!G20,0),0)</f>
        <v>0</v>
      </c>
      <c r="H20" s="76" t="n">
        <f aca="false">IF($C$4="Attiecināmās izmaksas",IF('3a+c+n'!$Q20="A",'3a+c+n'!H20,0),0)</f>
        <v>0</v>
      </c>
      <c r="I20" s="76"/>
      <c r="J20" s="76"/>
      <c r="K20" s="76" t="n">
        <f aca="false">IF($C$4="Attiecināmās izmaksas",IF('3a+c+n'!$Q20="A",'3a+c+n'!K20,0),0)</f>
        <v>0</v>
      </c>
      <c r="L20" s="76" t="n">
        <f aca="false">IF($C$4="Attiecināmās izmaksas",IF('3a+c+n'!$Q20="A",'3a+c+n'!L20,0),0)</f>
        <v>0</v>
      </c>
      <c r="M20" s="76" t="n">
        <f aca="false">IF($C$4="Attiecināmās izmaksas",IF('3a+c+n'!$Q20="A",'3a+c+n'!M20,0),0)</f>
        <v>0</v>
      </c>
      <c r="N20" s="76" t="n">
        <f aca="false">IF($C$4="Attiecināmās izmaksas",IF('3a+c+n'!$Q20="A",'3a+c+n'!N20,0),0)</f>
        <v>0</v>
      </c>
      <c r="O20" s="76" t="n">
        <f aca="false">IF($C$4="Attiecināmās izmaksas",IF('3a+c+n'!$Q20="A",'3a+c+n'!O20,0),0)</f>
        <v>0</v>
      </c>
      <c r="P20" s="76" t="n">
        <f aca="false">IF($C$4="Attiecināmās izmaksas",IF('3a+c+n'!$Q20="A",'3a+c+n'!P20,0),0)</f>
        <v>0</v>
      </c>
    </row>
    <row r="21" customFormat="false" ht="11.25" hidden="false" customHeight="false" outlineLevel="0" collapsed="false">
      <c r="A21" s="72" t="n">
        <f aca="false">IF(P21=0,0,IF(COUNTBLANK(P21)=1,0,COUNTA($P$14:P21)))</f>
        <v>0</v>
      </c>
      <c r="B21" s="76" t="n">
        <f aca="false">IF($C$4="Attiecināmās izmaksas",IF('3a+c+n'!$Q21="A",'3a+c+n'!B21,0),0)</f>
        <v>0</v>
      </c>
      <c r="C21" s="76" t="str">
        <f aca="false">IF($C$4="Attiecināmās izmaksas",IF('3a+c+n'!$Q21="A",'3a+c+n'!C21,0),0)</f>
        <v>skrūves</v>
      </c>
      <c r="D21" s="76" t="str">
        <f aca="false">IF($C$4="Attiecināmās izmaksas",IF('3a+c+n'!$Q21="A",'3a+c+n'!D21,0),0)</f>
        <v>gb.</v>
      </c>
      <c r="E21" s="76"/>
      <c r="F21" s="76"/>
      <c r="G21" s="76" t="n">
        <f aca="false">IF($C$4="Attiecināmās izmaksas",IF('3a+c+n'!$Q21="A",'3a+c+n'!G21,0),0)</f>
        <v>0</v>
      </c>
      <c r="H21" s="76" t="n">
        <f aca="false">IF($C$4="Attiecināmās izmaksas",IF('3a+c+n'!$Q21="A",'3a+c+n'!H21,0),0)</f>
        <v>0</v>
      </c>
      <c r="I21" s="76"/>
      <c r="J21" s="76"/>
      <c r="K21" s="76" t="n">
        <f aca="false">IF($C$4="Attiecināmās izmaksas",IF('3a+c+n'!$Q21="A",'3a+c+n'!K21,0),0)</f>
        <v>0</v>
      </c>
      <c r="L21" s="76" t="n">
        <f aca="false">IF($C$4="Attiecināmās izmaksas",IF('3a+c+n'!$Q21="A",'3a+c+n'!L21,0),0)</f>
        <v>0</v>
      </c>
      <c r="M21" s="76" t="n">
        <f aca="false">IF($C$4="Attiecināmās izmaksas",IF('3a+c+n'!$Q21="A",'3a+c+n'!M21,0),0)</f>
        <v>0</v>
      </c>
      <c r="N21" s="76" t="n">
        <f aca="false">IF($C$4="Attiecināmās izmaksas",IF('3a+c+n'!$Q21="A",'3a+c+n'!N21,0),0)</f>
        <v>0</v>
      </c>
      <c r="O21" s="76" t="n">
        <f aca="false">IF($C$4="Attiecināmās izmaksas",IF('3a+c+n'!$Q21="A",'3a+c+n'!O21,0),0)</f>
        <v>0</v>
      </c>
      <c r="P21" s="76" t="n">
        <f aca="false">IF($C$4="Attiecināmās izmaksas",IF('3a+c+n'!$Q21="A",'3a+c+n'!P21,0),0)</f>
        <v>0</v>
      </c>
    </row>
    <row r="22" customFormat="false" ht="11.25" hidden="false" customHeight="false" outlineLevel="0" collapsed="false">
      <c r="A22" s="72" t="n">
        <f aca="false">IF(P22=0,0,IF(COUNTBLANK(P22)=1,0,COUNTA($P$14:P22)))</f>
        <v>0</v>
      </c>
      <c r="B22" s="76" t="n">
        <f aca="false">IF($C$4="Attiecināmās izmaksas",IF('3a+c+n'!$Q22="A",'3a+c+n'!B22,0),0)</f>
        <v>0</v>
      </c>
      <c r="C22" s="76" t="str">
        <f aca="false">IF($C$4="Attiecināmās izmaksas",IF('3a+c+n'!$Q22="A",'3a+c+n'!C22,0),0)</f>
        <v>dibeļi</v>
      </c>
      <c r="D22" s="76" t="str">
        <f aca="false">IF($C$4="Attiecināmās izmaksas",IF('3a+c+n'!$Q22="A",'3a+c+n'!D22,0),0)</f>
        <v>gb.</v>
      </c>
      <c r="E22" s="76"/>
      <c r="F22" s="76"/>
      <c r="G22" s="76" t="n">
        <f aca="false">IF($C$4="Attiecināmās izmaksas",IF('3a+c+n'!$Q22="A",'3a+c+n'!G22,0),0)</f>
        <v>0</v>
      </c>
      <c r="H22" s="76" t="n">
        <f aca="false">IF($C$4="Attiecināmās izmaksas",IF('3a+c+n'!$Q22="A",'3a+c+n'!H22,0),0)</f>
        <v>0</v>
      </c>
      <c r="I22" s="76"/>
      <c r="J22" s="76"/>
      <c r="K22" s="76" t="n">
        <f aca="false">IF($C$4="Attiecināmās izmaksas",IF('3a+c+n'!$Q22="A",'3a+c+n'!K22,0),0)</f>
        <v>0</v>
      </c>
      <c r="L22" s="76" t="n">
        <f aca="false">IF($C$4="Attiecināmās izmaksas",IF('3a+c+n'!$Q22="A",'3a+c+n'!L22,0),0)</f>
        <v>0</v>
      </c>
      <c r="M22" s="76" t="n">
        <f aca="false">IF($C$4="Attiecināmās izmaksas",IF('3a+c+n'!$Q22="A",'3a+c+n'!M22,0),0)</f>
        <v>0</v>
      </c>
      <c r="N22" s="76" t="n">
        <f aca="false">IF($C$4="Attiecināmās izmaksas",IF('3a+c+n'!$Q22="A",'3a+c+n'!N22,0),0)</f>
        <v>0</v>
      </c>
      <c r="O22" s="76" t="n">
        <f aca="false">IF($C$4="Attiecināmās izmaksas",IF('3a+c+n'!$Q22="A",'3a+c+n'!O22,0),0)</f>
        <v>0</v>
      </c>
      <c r="P22" s="76" t="n">
        <f aca="false">IF($C$4="Attiecināmās izmaksas",IF('3a+c+n'!$Q22="A",'3a+c+n'!P22,0),0)</f>
        <v>0</v>
      </c>
    </row>
    <row r="23" customFormat="false" ht="11.25" hidden="false" customHeight="false" outlineLevel="0" collapsed="false">
      <c r="A23" s="72" t="n">
        <f aca="false">IF(P23=0,0,IF(COUNTBLANK(P23)=1,0,COUNTA($P$14:P23)))</f>
        <v>0</v>
      </c>
      <c r="B23" s="76" t="n">
        <f aca="false">IF($C$4="Attiecināmās izmaksas",IF('3a+c+n'!$Q23="A",'3a+c+n'!B23,0),0)</f>
        <v>0</v>
      </c>
      <c r="C23" s="76" t="str">
        <f aca="false">IF($C$4="Attiecināmās izmaksas",IF('3a+c+n'!$Q23="A",'3a+c+n'!C23,0),0)</f>
        <v>montāžas puta</v>
      </c>
      <c r="D23" s="76" t="str">
        <f aca="false">IF($C$4="Attiecināmās izmaksas",IF('3a+c+n'!$Q23="A",'3a+c+n'!D23,0),0)</f>
        <v>l</v>
      </c>
      <c r="E23" s="76"/>
      <c r="F23" s="76"/>
      <c r="G23" s="76" t="n">
        <f aca="false">IF($C$4="Attiecināmās izmaksas",IF('3a+c+n'!$Q23="A",'3a+c+n'!G23,0),0)</f>
        <v>0</v>
      </c>
      <c r="H23" s="76" t="n">
        <f aca="false">IF($C$4="Attiecināmās izmaksas",IF('3a+c+n'!$Q23="A",'3a+c+n'!H23,0),0)</f>
        <v>0</v>
      </c>
      <c r="I23" s="76"/>
      <c r="J23" s="76"/>
      <c r="K23" s="76" t="n">
        <f aca="false">IF($C$4="Attiecināmās izmaksas",IF('3a+c+n'!$Q23="A",'3a+c+n'!K23,0),0)</f>
        <v>0</v>
      </c>
      <c r="L23" s="76" t="n">
        <f aca="false">IF($C$4="Attiecināmās izmaksas",IF('3a+c+n'!$Q23="A",'3a+c+n'!L23,0),0)</f>
        <v>0</v>
      </c>
      <c r="M23" s="76" t="n">
        <f aca="false">IF($C$4="Attiecināmās izmaksas",IF('3a+c+n'!$Q23="A",'3a+c+n'!M23,0),0)</f>
        <v>0</v>
      </c>
      <c r="N23" s="76" t="n">
        <f aca="false">IF($C$4="Attiecināmās izmaksas",IF('3a+c+n'!$Q23="A",'3a+c+n'!N23,0),0)</f>
        <v>0</v>
      </c>
      <c r="O23" s="76" t="n">
        <f aca="false">IF($C$4="Attiecināmās izmaksas",IF('3a+c+n'!$Q23="A",'3a+c+n'!O23,0),0)</f>
        <v>0</v>
      </c>
      <c r="P23" s="76" t="n">
        <f aca="false">IF($C$4="Attiecināmās izmaksas",IF('3a+c+n'!$Q23="A",'3a+c+n'!P23,0),0)</f>
        <v>0</v>
      </c>
    </row>
    <row r="24" customFormat="false" ht="11.25" hidden="false" customHeight="false" outlineLevel="0" collapsed="false">
      <c r="A24" s="72" t="n">
        <f aca="false">IF(P24=0,0,IF(COUNTBLANK(P24)=1,0,COUNTA($P$14:P24)))</f>
        <v>0</v>
      </c>
      <c r="B24" s="76" t="n">
        <f aca="false">IF($C$4="Attiecināmās izmaksas",IF('3a+c+n'!$Q24="A",'3a+c+n'!B24,0),0)</f>
        <v>0</v>
      </c>
      <c r="C24" s="76" t="str">
        <f aca="false">IF($C$4="Attiecināmās izmaksas",IF('3a+c+n'!$Q24="A",'3a+c+n'!C24,0),0)</f>
        <v>hermētiķis SILIKON vai ekvivalents</v>
      </c>
      <c r="D24" s="76" t="str">
        <f aca="false">IF($C$4="Attiecināmās izmaksas",IF('3a+c+n'!$Q24="A",'3a+c+n'!D24,0),0)</f>
        <v>l</v>
      </c>
      <c r="E24" s="76"/>
      <c r="F24" s="76"/>
      <c r="G24" s="76" t="n">
        <f aca="false">IF($C$4="Attiecināmās izmaksas",IF('3a+c+n'!$Q24="A",'3a+c+n'!G24,0),0)</f>
        <v>0</v>
      </c>
      <c r="H24" s="76" t="n">
        <f aca="false">IF($C$4="Attiecināmās izmaksas",IF('3a+c+n'!$Q24="A",'3a+c+n'!H24,0),0)</f>
        <v>0</v>
      </c>
      <c r="I24" s="76"/>
      <c r="J24" s="76"/>
      <c r="K24" s="76" t="n">
        <f aca="false">IF($C$4="Attiecināmās izmaksas",IF('3a+c+n'!$Q24="A",'3a+c+n'!K24,0),0)</f>
        <v>0</v>
      </c>
      <c r="L24" s="76" t="n">
        <f aca="false">IF($C$4="Attiecināmās izmaksas",IF('3a+c+n'!$Q24="A",'3a+c+n'!L24,0),0)</f>
        <v>0</v>
      </c>
      <c r="M24" s="76" t="n">
        <f aca="false">IF($C$4="Attiecināmās izmaksas",IF('3a+c+n'!$Q24="A",'3a+c+n'!M24,0),0)</f>
        <v>0</v>
      </c>
      <c r="N24" s="76" t="n">
        <f aca="false">IF($C$4="Attiecināmās izmaksas",IF('3a+c+n'!$Q24="A",'3a+c+n'!N24,0),0)</f>
        <v>0</v>
      </c>
      <c r="O24" s="76" t="n">
        <f aca="false">IF($C$4="Attiecināmās izmaksas",IF('3a+c+n'!$Q24="A",'3a+c+n'!O24,0),0)</f>
        <v>0</v>
      </c>
      <c r="P24" s="76" t="n">
        <f aca="false">IF($C$4="Attiecināmās izmaksas",IF('3a+c+n'!$Q24="A",'3a+c+n'!P24,0),0)</f>
        <v>0</v>
      </c>
    </row>
    <row r="25" customFormat="false" ht="11.25" hidden="false" customHeight="false" outlineLevel="0" collapsed="false">
      <c r="A25" s="72" t="n">
        <f aca="false">IF(P25=0,0,IF(COUNTBLANK(P25)=1,0,COUNTA($P$14:P25)))</f>
        <v>0</v>
      </c>
      <c r="B25" s="76" t="n">
        <f aca="false">IF($C$4="Attiecināmās izmaksas",IF('3a+c+n'!$Q25="A",'3a+c+n'!B25,0),0)</f>
        <v>0</v>
      </c>
      <c r="C25" s="76" t="str">
        <f aca="false">IF($C$4="Attiecināmās izmaksas",IF('3a+c+n'!$Q25="A",'3a+c+n'!C25,0),0)</f>
        <v>palodzes profils</v>
      </c>
      <c r="D25" s="76" t="str">
        <f aca="false">IF($C$4="Attiecināmās izmaksas",IF('3a+c+n'!$Q25="A",'3a+c+n'!D25,0),0)</f>
        <v>kmpl</v>
      </c>
      <c r="E25" s="76"/>
      <c r="F25" s="76"/>
      <c r="G25" s="76" t="n">
        <f aca="false">IF($C$4="Attiecināmās izmaksas",IF('3a+c+n'!$Q25="A",'3a+c+n'!G25,0),0)</f>
        <v>0</v>
      </c>
      <c r="H25" s="76" t="n">
        <f aca="false">IF($C$4="Attiecināmās izmaksas",IF('3a+c+n'!$Q25="A",'3a+c+n'!H25,0),0)</f>
        <v>0</v>
      </c>
      <c r="I25" s="76"/>
      <c r="J25" s="76"/>
      <c r="K25" s="76" t="n">
        <f aca="false">IF($C$4="Attiecināmās izmaksas",IF('3a+c+n'!$Q25="A",'3a+c+n'!K25,0),0)</f>
        <v>0</v>
      </c>
      <c r="L25" s="76" t="n">
        <f aca="false">IF($C$4="Attiecināmās izmaksas",IF('3a+c+n'!$Q25="A",'3a+c+n'!L25,0),0)</f>
        <v>0</v>
      </c>
      <c r="M25" s="76" t="n">
        <f aca="false">IF($C$4="Attiecināmās izmaksas",IF('3a+c+n'!$Q25="A",'3a+c+n'!M25,0),0)</f>
        <v>0</v>
      </c>
      <c r="N25" s="76" t="n">
        <f aca="false">IF($C$4="Attiecināmās izmaksas",IF('3a+c+n'!$Q25="A",'3a+c+n'!N25,0),0)</f>
        <v>0</v>
      </c>
      <c r="O25" s="76" t="n">
        <f aca="false">IF($C$4="Attiecināmās izmaksas",IF('3a+c+n'!$Q25="A",'3a+c+n'!O25,0),0)</f>
        <v>0</v>
      </c>
      <c r="P25" s="76" t="n">
        <f aca="false">IF($C$4="Attiecināmās izmaksas",IF('3a+c+n'!$Q25="A",'3a+c+n'!P25,0),0)</f>
        <v>0</v>
      </c>
    </row>
    <row r="26" customFormat="false" ht="78.75" hidden="false" customHeight="false" outlineLevel="0" collapsed="false">
      <c r="A26" s="72" t="n">
        <f aca="false">IF(P26=0,0,IF(COUNTBLANK(P26)=1,0,COUNTA($P$14:P26)))</f>
        <v>0</v>
      </c>
      <c r="B26" s="76" t="str">
        <f aca="false">IF($C$4="Attiecināmās izmaksas",IF('3a+c+n'!$Q26="A",'3a+c+n'!B26,0),0)</f>
        <v>līg.c.</v>
      </c>
      <c r="C26" s="76" t="str">
        <f aca="false">IF($C$4="Attiecināmās izmaksas",IF('3a+c+n'!$Q26="A",'3a+c+n'!C26,0),0)</f>
        <v>Alumīnija konstrukcijas pusotrviru ārdurvis ar siltinājumu, rokturi, eņģēm, ar pašaizvēršanās mehānismu, speciālām  blīvgumijām un piedurlīstēm, integrētu elektrisko koda atslēgu ar atvēršanas  "čipu", elektromagnētikso slēdzeni, ar stiklojumu, Siltuma caurlaidības koef. Uw: 1,6w/m²xK tonis: skat krāsu pasē D1, 4gb</v>
      </c>
      <c r="D26" s="76" t="str">
        <f aca="false">IF($C$4="Attiecināmās izmaksas",IF('3a+c+n'!$Q26="A",'3a+c+n'!D26,0),0)</f>
        <v>m²</v>
      </c>
      <c r="E26" s="76"/>
      <c r="F26" s="76"/>
      <c r="G26" s="76" t="n">
        <f aca="false">IF($C$4="Attiecināmās izmaksas",IF('3a+c+n'!$Q26="A",'3a+c+n'!G26,0),0)</f>
        <v>0</v>
      </c>
      <c r="H26" s="76" t="n">
        <f aca="false">IF($C$4="Attiecināmās izmaksas",IF('3a+c+n'!$Q26="A",'3a+c+n'!H26,0),0)</f>
        <v>0</v>
      </c>
      <c r="I26" s="76"/>
      <c r="J26" s="76"/>
      <c r="K26" s="76" t="n">
        <f aca="false">IF($C$4="Attiecināmās izmaksas",IF('3a+c+n'!$Q26="A",'3a+c+n'!K26,0),0)</f>
        <v>0</v>
      </c>
      <c r="L26" s="76" t="n">
        <f aca="false">IF($C$4="Attiecināmās izmaksas",IF('3a+c+n'!$Q26="A",'3a+c+n'!L26,0),0)</f>
        <v>0</v>
      </c>
      <c r="M26" s="76" t="n">
        <f aca="false">IF($C$4="Attiecināmās izmaksas",IF('3a+c+n'!$Q26="A",'3a+c+n'!M26,0),0)</f>
        <v>0</v>
      </c>
      <c r="N26" s="76" t="n">
        <f aca="false">IF($C$4="Attiecināmās izmaksas",IF('3a+c+n'!$Q26="A",'3a+c+n'!N26,0),0)</f>
        <v>0</v>
      </c>
      <c r="O26" s="76" t="n">
        <f aca="false">IF($C$4="Attiecināmās izmaksas",IF('3a+c+n'!$Q26="A",'3a+c+n'!O26,0),0)</f>
        <v>0</v>
      </c>
      <c r="P26" s="76" t="n">
        <f aca="false">IF($C$4="Attiecināmās izmaksas",IF('3a+c+n'!$Q26="A",'3a+c+n'!P26,0),0)</f>
        <v>0</v>
      </c>
    </row>
    <row r="27" customFormat="false" ht="11.25" hidden="false" customHeight="false" outlineLevel="0" collapsed="false">
      <c r="A27" s="72" t="n">
        <f aca="false">IF(P27=0,0,IF(COUNTBLANK(P27)=1,0,COUNTA($P$14:P27)))</f>
        <v>0</v>
      </c>
      <c r="B27" s="76" t="str">
        <f aca="false">IF($C$4="Attiecināmās izmaksas",IF('3a+c+n'!$Q27="A",'3a+c+n'!B27,0),0)</f>
        <v>līg.c.</v>
      </c>
      <c r="C27" s="76" t="str">
        <f aca="false">IF($C$4="Attiecināmās izmaksas",IF('3a+c+n'!$Q27="A",'3a+c+n'!C27,0),0)</f>
        <v>Durvju montāžas palīgmateriāli uz  apjomu</v>
      </c>
      <c r="D27" s="76" t="str">
        <f aca="false">IF($C$4="Attiecināmās izmaksas",IF('3a+c+n'!$Q27="A",'3a+c+n'!D27,0),0)</f>
        <v>gb.</v>
      </c>
      <c r="E27" s="76"/>
      <c r="F27" s="76"/>
      <c r="G27" s="76" t="n">
        <f aca="false">IF($C$4="Attiecināmās izmaksas",IF('3a+c+n'!$Q27="A",'3a+c+n'!G27,0),0)</f>
        <v>0</v>
      </c>
      <c r="H27" s="76" t="n">
        <f aca="false">IF($C$4="Attiecināmās izmaksas",IF('3a+c+n'!$Q27="A",'3a+c+n'!H27,0),0)</f>
        <v>0</v>
      </c>
      <c r="I27" s="76"/>
      <c r="J27" s="76"/>
      <c r="K27" s="76" t="n">
        <f aca="false">IF($C$4="Attiecināmās izmaksas",IF('3a+c+n'!$Q27="A",'3a+c+n'!K27,0),0)</f>
        <v>0</v>
      </c>
      <c r="L27" s="76" t="n">
        <f aca="false">IF($C$4="Attiecināmās izmaksas",IF('3a+c+n'!$Q27="A",'3a+c+n'!L27,0),0)</f>
        <v>0</v>
      </c>
      <c r="M27" s="76" t="n">
        <f aca="false">IF($C$4="Attiecināmās izmaksas",IF('3a+c+n'!$Q27="A",'3a+c+n'!M27,0),0)</f>
        <v>0</v>
      </c>
      <c r="N27" s="76" t="n">
        <f aca="false">IF($C$4="Attiecināmās izmaksas",IF('3a+c+n'!$Q27="A",'3a+c+n'!N27,0),0)</f>
        <v>0</v>
      </c>
      <c r="O27" s="76" t="n">
        <f aca="false">IF($C$4="Attiecināmās izmaksas",IF('3a+c+n'!$Q27="A",'3a+c+n'!O27,0),0)</f>
        <v>0</v>
      </c>
      <c r="P27" s="76" t="n">
        <f aca="false">IF($C$4="Attiecināmās izmaksas",IF('3a+c+n'!$Q27="A",'3a+c+n'!P27,0),0)</f>
        <v>0</v>
      </c>
    </row>
    <row r="28" customFormat="false" ht="11.25" hidden="false" customHeight="false" outlineLevel="0" collapsed="false">
      <c r="A28" s="72" t="n">
        <f aca="false">IF(P28=0,0,IF(COUNTBLANK(P28)=1,0,COUNTA($P$14:P28)))</f>
        <v>0</v>
      </c>
      <c r="B28" s="76" t="n">
        <f aca="false">IF($C$4="Attiecināmās izmaksas",IF('3a+c+n'!$Q28="A",'3a+c+n'!B28,0),0)</f>
        <v>0</v>
      </c>
      <c r="C28" s="76" t="str">
        <f aca="false">IF($C$4="Attiecināmās izmaksas",IF('3a+c+n'!$Q28="A",'3a+c+n'!C28,0),0)</f>
        <v>montāžas skavas</v>
      </c>
      <c r="D28" s="76" t="str">
        <f aca="false">IF($C$4="Attiecināmās izmaksas",IF('3a+c+n'!$Q28="A",'3a+c+n'!D28,0),0)</f>
        <v>gb.</v>
      </c>
      <c r="E28" s="76"/>
      <c r="F28" s="76"/>
      <c r="G28" s="76" t="n">
        <f aca="false">IF($C$4="Attiecināmās izmaksas",IF('3a+c+n'!$Q28="A",'3a+c+n'!G28,0),0)</f>
        <v>0</v>
      </c>
      <c r="H28" s="76" t="n">
        <f aca="false">IF($C$4="Attiecināmās izmaksas",IF('3a+c+n'!$Q28="A",'3a+c+n'!H28,0),0)</f>
        <v>0</v>
      </c>
      <c r="I28" s="76"/>
      <c r="J28" s="76"/>
      <c r="K28" s="76" t="n">
        <f aca="false">IF($C$4="Attiecināmās izmaksas",IF('3a+c+n'!$Q28="A",'3a+c+n'!K28,0),0)</f>
        <v>0</v>
      </c>
      <c r="L28" s="76" t="n">
        <f aca="false">IF($C$4="Attiecināmās izmaksas",IF('3a+c+n'!$Q28="A",'3a+c+n'!L28,0),0)</f>
        <v>0</v>
      </c>
      <c r="M28" s="76" t="n">
        <f aca="false">IF($C$4="Attiecināmās izmaksas",IF('3a+c+n'!$Q28="A",'3a+c+n'!M28,0),0)</f>
        <v>0</v>
      </c>
      <c r="N28" s="76" t="n">
        <f aca="false">IF($C$4="Attiecināmās izmaksas",IF('3a+c+n'!$Q28="A",'3a+c+n'!N28,0),0)</f>
        <v>0</v>
      </c>
      <c r="O28" s="76" t="n">
        <f aca="false">IF($C$4="Attiecināmās izmaksas",IF('3a+c+n'!$Q28="A",'3a+c+n'!O28,0),0)</f>
        <v>0</v>
      </c>
      <c r="P28" s="76" t="n">
        <f aca="false">IF($C$4="Attiecināmās izmaksas",IF('3a+c+n'!$Q28="A",'3a+c+n'!P28,0),0)</f>
        <v>0</v>
      </c>
    </row>
    <row r="29" customFormat="false" ht="11.25" hidden="false" customHeight="false" outlineLevel="0" collapsed="false">
      <c r="A29" s="72" t="n">
        <f aca="false">IF(P29=0,0,IF(COUNTBLANK(P29)=1,0,COUNTA($P$14:P29)))</f>
        <v>0</v>
      </c>
      <c r="B29" s="76" t="n">
        <f aca="false">IF($C$4="Attiecināmās izmaksas",IF('3a+c+n'!$Q29="A",'3a+c+n'!B29,0),0)</f>
        <v>0</v>
      </c>
      <c r="C29" s="76" t="str">
        <f aca="false">IF($C$4="Attiecināmās izmaksas",IF('3a+c+n'!$Q29="A",'3a+c+n'!C29,0),0)</f>
        <v>skrūves</v>
      </c>
      <c r="D29" s="76" t="str">
        <f aca="false">IF($C$4="Attiecināmās izmaksas",IF('3a+c+n'!$Q29="A",'3a+c+n'!D29,0),0)</f>
        <v>gb.</v>
      </c>
      <c r="E29" s="76"/>
      <c r="F29" s="76"/>
      <c r="G29" s="76" t="n">
        <f aca="false">IF($C$4="Attiecināmās izmaksas",IF('3a+c+n'!$Q29="A",'3a+c+n'!G29,0),0)</f>
        <v>0</v>
      </c>
      <c r="H29" s="76" t="n">
        <f aca="false">IF($C$4="Attiecināmās izmaksas",IF('3a+c+n'!$Q29="A",'3a+c+n'!H29,0),0)</f>
        <v>0</v>
      </c>
      <c r="I29" s="76"/>
      <c r="J29" s="76"/>
      <c r="K29" s="76" t="n">
        <f aca="false">IF($C$4="Attiecināmās izmaksas",IF('3a+c+n'!$Q29="A",'3a+c+n'!K29,0),0)</f>
        <v>0</v>
      </c>
      <c r="L29" s="76" t="n">
        <f aca="false">IF($C$4="Attiecināmās izmaksas",IF('3a+c+n'!$Q29="A",'3a+c+n'!L29,0),0)</f>
        <v>0</v>
      </c>
      <c r="M29" s="76" t="n">
        <f aca="false">IF($C$4="Attiecināmās izmaksas",IF('3a+c+n'!$Q29="A",'3a+c+n'!M29,0),0)</f>
        <v>0</v>
      </c>
      <c r="N29" s="76" t="n">
        <f aca="false">IF($C$4="Attiecināmās izmaksas",IF('3a+c+n'!$Q29="A",'3a+c+n'!N29,0),0)</f>
        <v>0</v>
      </c>
      <c r="O29" s="76" t="n">
        <f aca="false">IF($C$4="Attiecināmās izmaksas",IF('3a+c+n'!$Q29="A",'3a+c+n'!O29,0),0)</f>
        <v>0</v>
      </c>
      <c r="P29" s="76" t="n">
        <f aca="false">IF($C$4="Attiecināmās izmaksas",IF('3a+c+n'!$Q29="A",'3a+c+n'!P29,0),0)</f>
        <v>0</v>
      </c>
    </row>
    <row r="30" customFormat="false" ht="11.25" hidden="false" customHeight="false" outlineLevel="0" collapsed="false">
      <c r="A30" s="72" t="n">
        <f aca="false">IF(P30=0,0,IF(COUNTBLANK(P30)=1,0,COUNTA($P$14:P30)))</f>
        <v>0</v>
      </c>
      <c r="B30" s="76" t="n">
        <f aca="false">IF($C$4="Attiecināmās izmaksas",IF('3a+c+n'!$Q30="A",'3a+c+n'!B30,0),0)</f>
        <v>0</v>
      </c>
      <c r="C30" s="76" t="str">
        <f aca="false">IF($C$4="Attiecināmās izmaksas",IF('3a+c+n'!$Q30="A",'3a+c+n'!C30,0),0)</f>
        <v>dibeļi</v>
      </c>
      <c r="D30" s="76" t="str">
        <f aca="false">IF($C$4="Attiecināmās izmaksas",IF('3a+c+n'!$Q30="A",'3a+c+n'!D30,0),0)</f>
        <v>gb.</v>
      </c>
      <c r="E30" s="76"/>
      <c r="F30" s="76"/>
      <c r="G30" s="76" t="n">
        <f aca="false">IF($C$4="Attiecināmās izmaksas",IF('3a+c+n'!$Q30="A",'3a+c+n'!G30,0),0)</f>
        <v>0</v>
      </c>
      <c r="H30" s="76" t="n">
        <f aca="false">IF($C$4="Attiecināmās izmaksas",IF('3a+c+n'!$Q30="A",'3a+c+n'!H30,0),0)</f>
        <v>0</v>
      </c>
      <c r="I30" s="76"/>
      <c r="J30" s="76"/>
      <c r="K30" s="76" t="n">
        <f aca="false">IF($C$4="Attiecināmās izmaksas",IF('3a+c+n'!$Q30="A",'3a+c+n'!K30,0),0)</f>
        <v>0</v>
      </c>
      <c r="L30" s="76" t="n">
        <f aca="false">IF($C$4="Attiecināmās izmaksas",IF('3a+c+n'!$Q30="A",'3a+c+n'!L30,0),0)</f>
        <v>0</v>
      </c>
      <c r="M30" s="76" t="n">
        <f aca="false">IF($C$4="Attiecināmās izmaksas",IF('3a+c+n'!$Q30="A",'3a+c+n'!M30,0),0)</f>
        <v>0</v>
      </c>
      <c r="N30" s="76" t="n">
        <f aca="false">IF($C$4="Attiecināmās izmaksas",IF('3a+c+n'!$Q30="A",'3a+c+n'!N30,0),0)</f>
        <v>0</v>
      </c>
      <c r="O30" s="76" t="n">
        <f aca="false">IF($C$4="Attiecināmās izmaksas",IF('3a+c+n'!$Q30="A",'3a+c+n'!O30,0),0)</f>
        <v>0</v>
      </c>
      <c r="P30" s="76" t="n">
        <f aca="false">IF($C$4="Attiecināmās izmaksas",IF('3a+c+n'!$Q30="A",'3a+c+n'!P30,0),0)</f>
        <v>0</v>
      </c>
    </row>
    <row r="31" customFormat="false" ht="11.25" hidden="false" customHeight="false" outlineLevel="0" collapsed="false">
      <c r="A31" s="72" t="n">
        <f aca="false">IF(P31=0,0,IF(COUNTBLANK(P31)=1,0,COUNTA($P$14:P31)))</f>
        <v>0</v>
      </c>
      <c r="B31" s="76" t="n">
        <f aca="false">IF($C$4="Attiecināmās izmaksas",IF('3a+c+n'!$Q31="A",'3a+c+n'!B31,0),0)</f>
        <v>0</v>
      </c>
      <c r="C31" s="76" t="str">
        <f aca="false">IF($C$4="Attiecināmās izmaksas",IF('3a+c+n'!$Q31="A",'3a+c+n'!C31,0),0)</f>
        <v>montāžas puta</v>
      </c>
      <c r="D31" s="76" t="str">
        <f aca="false">IF($C$4="Attiecināmās izmaksas",IF('3a+c+n'!$Q31="A",'3a+c+n'!D31,0),0)</f>
        <v>l</v>
      </c>
      <c r="E31" s="76"/>
      <c r="F31" s="76"/>
      <c r="G31" s="76" t="n">
        <f aca="false">IF($C$4="Attiecināmās izmaksas",IF('3a+c+n'!$Q31="A",'3a+c+n'!G31,0),0)</f>
        <v>0</v>
      </c>
      <c r="H31" s="76" t="n">
        <f aca="false">IF($C$4="Attiecināmās izmaksas",IF('3a+c+n'!$Q31="A",'3a+c+n'!H31,0),0)</f>
        <v>0</v>
      </c>
      <c r="I31" s="76"/>
      <c r="J31" s="76"/>
      <c r="K31" s="76" t="n">
        <f aca="false">IF($C$4="Attiecināmās izmaksas",IF('3a+c+n'!$Q31="A",'3a+c+n'!K31,0),0)</f>
        <v>0</v>
      </c>
      <c r="L31" s="76" t="n">
        <f aca="false">IF($C$4="Attiecināmās izmaksas",IF('3a+c+n'!$Q31="A",'3a+c+n'!L31,0),0)</f>
        <v>0</v>
      </c>
      <c r="M31" s="76" t="n">
        <f aca="false">IF($C$4="Attiecināmās izmaksas",IF('3a+c+n'!$Q31="A",'3a+c+n'!M31,0),0)</f>
        <v>0</v>
      </c>
      <c r="N31" s="76" t="n">
        <f aca="false">IF($C$4="Attiecināmās izmaksas",IF('3a+c+n'!$Q31="A",'3a+c+n'!N31,0),0)</f>
        <v>0</v>
      </c>
      <c r="O31" s="76" t="n">
        <f aca="false">IF($C$4="Attiecināmās izmaksas",IF('3a+c+n'!$Q31="A",'3a+c+n'!O31,0),0)</f>
        <v>0</v>
      </c>
      <c r="P31" s="76" t="n">
        <f aca="false">IF($C$4="Attiecināmās izmaksas",IF('3a+c+n'!$Q31="A",'3a+c+n'!P31,0),0)</f>
        <v>0</v>
      </c>
    </row>
    <row r="32" customFormat="false" ht="11.25" hidden="false" customHeight="false" outlineLevel="0" collapsed="false">
      <c r="A32" s="72" t="n">
        <f aca="false">IF(P32=0,0,IF(COUNTBLANK(P32)=1,0,COUNTA($P$14:P32)))</f>
        <v>0</v>
      </c>
      <c r="B32" s="76" t="n">
        <f aca="false">IF($C$4="Attiecināmās izmaksas",IF('3a+c+n'!$Q32="A",'3a+c+n'!B32,0),0)</f>
        <v>0</v>
      </c>
      <c r="C32" s="76" t="str">
        <f aca="false">IF($C$4="Attiecināmās izmaksas",IF('3a+c+n'!$Q32="A",'3a+c+n'!C32,0),0)</f>
        <v>hermētiķis SILIKON vai ekvivalents</v>
      </c>
      <c r="D32" s="76" t="str">
        <f aca="false">IF($C$4="Attiecināmās izmaksas",IF('3a+c+n'!$Q32="A",'3a+c+n'!D32,0),0)</f>
        <v>l</v>
      </c>
      <c r="E32" s="76"/>
      <c r="F32" s="76"/>
      <c r="G32" s="76" t="n">
        <f aca="false">IF($C$4="Attiecināmās izmaksas",IF('3a+c+n'!$Q32="A",'3a+c+n'!G32,0),0)</f>
        <v>0</v>
      </c>
      <c r="H32" s="76" t="n">
        <f aca="false">IF($C$4="Attiecināmās izmaksas",IF('3a+c+n'!$Q32="A",'3a+c+n'!H32,0),0)</f>
        <v>0</v>
      </c>
      <c r="I32" s="76"/>
      <c r="J32" s="76"/>
      <c r="K32" s="76" t="n">
        <f aca="false">IF($C$4="Attiecināmās izmaksas",IF('3a+c+n'!$Q32="A",'3a+c+n'!K32,0),0)</f>
        <v>0</v>
      </c>
      <c r="L32" s="76" t="n">
        <f aca="false">IF($C$4="Attiecināmās izmaksas",IF('3a+c+n'!$Q32="A",'3a+c+n'!L32,0),0)</f>
        <v>0</v>
      </c>
      <c r="M32" s="76" t="n">
        <f aca="false">IF($C$4="Attiecināmās izmaksas",IF('3a+c+n'!$Q32="A",'3a+c+n'!M32,0),0)</f>
        <v>0</v>
      </c>
      <c r="N32" s="76" t="n">
        <f aca="false">IF($C$4="Attiecināmās izmaksas",IF('3a+c+n'!$Q32="A",'3a+c+n'!N32,0),0)</f>
        <v>0</v>
      </c>
      <c r="O32" s="76" t="n">
        <f aca="false">IF($C$4="Attiecināmās izmaksas",IF('3a+c+n'!$Q32="A",'3a+c+n'!O32,0),0)</f>
        <v>0</v>
      </c>
      <c r="P32" s="76" t="n">
        <f aca="false">IF($C$4="Attiecināmās izmaksas",IF('3a+c+n'!$Q32="A",'3a+c+n'!P32,0),0)</f>
        <v>0</v>
      </c>
    </row>
    <row r="33" customFormat="false" ht="56.25" hidden="false" customHeight="false" outlineLevel="0" collapsed="false">
      <c r="A33" s="72" t="n">
        <f aca="false">IF(P33=0,0,IF(COUNTBLANK(P33)=1,0,COUNTA($P$14:P33)))</f>
        <v>0</v>
      </c>
      <c r="B33" s="76" t="str">
        <f aca="false">IF($C$4="Attiecināmās izmaksas",IF('3a+c+n'!$Q33="A",'3a+c+n'!B33,0),0)</f>
        <v>līg.c.</v>
      </c>
      <c r="C33" s="76" t="str">
        <f aca="false">IF($C$4="Attiecināmās izmaksas",IF('3a+c+n'!$Q33="A",'3a+c+n'!C33,0),0)</f>
        <v>Ventilācijas vārsts, uzstādāms veramo  logu vērtnēs (esošajās un maināmajās), Ventsys" vai ekvivalents. Tehniskie parametri: gaisa caurlaidība pie ārējā spiediena
10Pa 32m³/h, ar filtru 26m³/h, 32db</v>
      </c>
      <c r="D33" s="76" t="str">
        <f aca="false">IF($C$4="Attiecināmās izmaksas",IF('3a+c+n'!$Q33="A",'3a+c+n'!D33,0),0)</f>
        <v>gb.</v>
      </c>
      <c r="E33" s="76"/>
      <c r="F33" s="76"/>
      <c r="G33" s="76" t="n">
        <f aca="false">IF($C$4="Attiecināmās izmaksas",IF('3a+c+n'!$Q33="A",'3a+c+n'!G33,0),0)</f>
        <v>0</v>
      </c>
      <c r="H33" s="76" t="n">
        <f aca="false">IF($C$4="Attiecināmās izmaksas",IF('3a+c+n'!$Q33="A",'3a+c+n'!H33,0),0)</f>
        <v>0</v>
      </c>
      <c r="I33" s="76"/>
      <c r="J33" s="76"/>
      <c r="K33" s="76" t="n">
        <f aca="false">IF($C$4="Attiecināmās izmaksas",IF('3a+c+n'!$Q33="A",'3a+c+n'!K33,0),0)</f>
        <v>0</v>
      </c>
      <c r="L33" s="76" t="n">
        <f aca="false">IF($C$4="Attiecināmās izmaksas",IF('3a+c+n'!$Q33="A",'3a+c+n'!L33,0),0)</f>
        <v>0</v>
      </c>
      <c r="M33" s="76" t="n">
        <f aca="false">IF($C$4="Attiecināmās izmaksas",IF('3a+c+n'!$Q33="A",'3a+c+n'!M33,0),0)</f>
        <v>0</v>
      </c>
      <c r="N33" s="76" t="n">
        <f aca="false">IF($C$4="Attiecināmās izmaksas",IF('3a+c+n'!$Q33="A",'3a+c+n'!N33,0),0)</f>
        <v>0</v>
      </c>
      <c r="O33" s="76" t="n">
        <f aca="false">IF($C$4="Attiecināmās izmaksas",IF('3a+c+n'!$Q33="A",'3a+c+n'!O33,0),0)</f>
        <v>0</v>
      </c>
      <c r="P33" s="76" t="n">
        <f aca="false">IF($C$4="Attiecināmās izmaksas",IF('3a+c+n'!$Q33="A",'3a+c+n'!P33,0),0)</f>
        <v>0</v>
      </c>
    </row>
    <row r="34" customFormat="false" ht="11.25" hidden="false" customHeight="false" outlineLevel="0" collapsed="false">
      <c r="A34" s="72" t="n">
        <f aca="false">IF(P34=0,0,IF(COUNTBLANK(P34)=1,0,COUNTA($P$14:P34)))</f>
        <v>0</v>
      </c>
      <c r="B34" s="76" t="n">
        <f aca="false">IF($C$4="Attiecināmās izmaksas",IF('3a+c+n'!$Q34="A",'3a+c+n'!B34,0),0)</f>
        <v>0</v>
      </c>
      <c r="C34" s="76" t="str">
        <f aca="false">IF($C$4="Attiecināmās izmaksas",IF('3a+c+n'!$Q34="A",'3a+c+n'!C34,0),0)</f>
        <v>Logu un durvju montāžas lentes</v>
      </c>
      <c r="D34" s="76" t="n">
        <f aca="false">IF($C$4="Attiecināmās izmaksas",IF('3a+c+n'!$Q34="A",'3a+c+n'!D34,0),0)</f>
        <v>0</v>
      </c>
      <c r="E34" s="76"/>
      <c r="F34" s="76"/>
      <c r="G34" s="76" t="n">
        <f aca="false">IF($C$4="Attiecināmās izmaksas",IF('3a+c+n'!$Q34="A",'3a+c+n'!G34,0),0)</f>
        <v>0</v>
      </c>
      <c r="H34" s="76" t="n">
        <f aca="false">IF($C$4="Attiecināmās izmaksas",IF('3a+c+n'!$Q34="A",'3a+c+n'!H34,0),0)</f>
        <v>0</v>
      </c>
      <c r="I34" s="76"/>
      <c r="J34" s="76"/>
      <c r="K34" s="76" t="n">
        <f aca="false">IF($C$4="Attiecināmās izmaksas",IF('3a+c+n'!$Q34="A",'3a+c+n'!K34,0),0)</f>
        <v>0</v>
      </c>
      <c r="L34" s="76" t="n">
        <f aca="false">IF($C$4="Attiecināmās izmaksas",IF('3a+c+n'!$Q34="A",'3a+c+n'!L34,0),0)</f>
        <v>0</v>
      </c>
      <c r="M34" s="76" t="n">
        <f aca="false">IF($C$4="Attiecināmās izmaksas",IF('3a+c+n'!$Q34="A",'3a+c+n'!M34,0),0)</f>
        <v>0</v>
      </c>
      <c r="N34" s="76" t="n">
        <f aca="false">IF($C$4="Attiecināmās izmaksas",IF('3a+c+n'!$Q34="A",'3a+c+n'!N34,0),0)</f>
        <v>0</v>
      </c>
      <c r="O34" s="76" t="n">
        <f aca="false">IF($C$4="Attiecināmās izmaksas",IF('3a+c+n'!$Q34="A",'3a+c+n'!O34,0),0)</f>
        <v>0</v>
      </c>
      <c r="P34" s="76" t="n">
        <f aca="false">IF($C$4="Attiecināmās izmaksas",IF('3a+c+n'!$Q34="A",'3a+c+n'!P34,0),0)</f>
        <v>0</v>
      </c>
    </row>
    <row r="35" customFormat="false" ht="22.5" hidden="false" customHeight="false" outlineLevel="0" collapsed="false">
      <c r="A35" s="72" t="n">
        <f aca="false">IF(P35=0,0,IF(COUNTBLANK(P35)=1,0,COUNTA($P$14:P35)))</f>
        <v>0</v>
      </c>
      <c r="B35" s="76" t="str">
        <f aca="false">IF($C$4="Attiecināmās izmaksas",IF('3a+c+n'!$Q35="A",'3a+c+n'!B35,0),0)</f>
        <v>līg.c.</v>
      </c>
      <c r="C35" s="76" t="str">
        <f aca="false">IF($C$4="Attiecināmās izmaksas",IF('3a+c+n'!$Q35="A",'3a+c+n'!C35,0),0)</f>
        <v>Briestošās lentas montāža pa konstrukcijas perimetru</v>
      </c>
      <c r="D35" s="76" t="str">
        <f aca="false">IF($C$4="Attiecināmās izmaksas",IF('3a+c+n'!$Q35="A",'3a+c+n'!D35,0),0)</f>
        <v>m</v>
      </c>
      <c r="E35" s="76"/>
      <c r="F35" s="76"/>
      <c r="G35" s="76" t="n">
        <f aca="false">IF($C$4="Attiecināmās izmaksas",IF('3a+c+n'!$Q35="A",'3a+c+n'!G35,0),0)</f>
        <v>0</v>
      </c>
      <c r="H35" s="76" t="n">
        <f aca="false">IF($C$4="Attiecināmās izmaksas",IF('3a+c+n'!$Q35="A",'3a+c+n'!H35,0),0)</f>
        <v>0</v>
      </c>
      <c r="I35" s="76"/>
      <c r="J35" s="76"/>
      <c r="K35" s="76" t="n">
        <f aca="false">IF($C$4="Attiecināmās izmaksas",IF('3a+c+n'!$Q35="A",'3a+c+n'!K35,0),0)</f>
        <v>0</v>
      </c>
      <c r="L35" s="76" t="n">
        <f aca="false">IF($C$4="Attiecināmās izmaksas",IF('3a+c+n'!$Q35="A",'3a+c+n'!L35,0),0)</f>
        <v>0</v>
      </c>
      <c r="M35" s="76" t="n">
        <f aca="false">IF($C$4="Attiecināmās izmaksas",IF('3a+c+n'!$Q35="A",'3a+c+n'!M35,0),0)</f>
        <v>0</v>
      </c>
      <c r="N35" s="76" t="n">
        <f aca="false">IF($C$4="Attiecināmās izmaksas",IF('3a+c+n'!$Q35="A",'3a+c+n'!N35,0),0)</f>
        <v>0</v>
      </c>
      <c r="O35" s="76" t="n">
        <f aca="false">IF($C$4="Attiecināmās izmaksas",IF('3a+c+n'!$Q35="A",'3a+c+n'!O35,0),0)</f>
        <v>0</v>
      </c>
      <c r="P35" s="76" t="n">
        <f aca="false">IF($C$4="Attiecināmās izmaksas",IF('3a+c+n'!$Q35="A",'3a+c+n'!P35,0),0)</f>
        <v>0</v>
      </c>
    </row>
    <row r="36" customFormat="false" ht="11.25" hidden="false" customHeight="false" outlineLevel="0" collapsed="false">
      <c r="A36" s="72" t="n">
        <f aca="false">IF(P36=0,0,IF(COUNTBLANK(P36)=1,0,COUNTA($P$14:P36)))</f>
        <v>0</v>
      </c>
      <c r="B36" s="76" t="str">
        <f aca="false">IF($C$4="Attiecināmās izmaksas",IF('3a+c+n'!$Q36="A",'3a+c+n'!B36,0),0)</f>
        <v>līg.c.</v>
      </c>
      <c r="C36" s="76" t="str">
        <f aca="false">IF($C$4="Attiecināmās izmaksas",IF('3a+c+n'!$Q36="A",'3a+c+n'!C36,0),0)</f>
        <v>Hidroizolācijas lentas montēšana logos</v>
      </c>
      <c r="D36" s="76" t="str">
        <f aca="false">IF($C$4="Attiecināmās izmaksas",IF('3a+c+n'!$Q36="A",'3a+c+n'!D36,0),0)</f>
        <v>m</v>
      </c>
      <c r="E36" s="76"/>
      <c r="F36" s="76"/>
      <c r="G36" s="76" t="n">
        <f aca="false">IF($C$4="Attiecināmās izmaksas",IF('3a+c+n'!$Q36="A",'3a+c+n'!G36,0),0)</f>
        <v>0</v>
      </c>
      <c r="H36" s="76" t="n">
        <f aca="false">IF($C$4="Attiecināmās izmaksas",IF('3a+c+n'!$Q36="A",'3a+c+n'!H36,0),0)</f>
        <v>0</v>
      </c>
      <c r="I36" s="76"/>
      <c r="J36" s="76"/>
      <c r="K36" s="76" t="n">
        <f aca="false">IF($C$4="Attiecināmās izmaksas",IF('3a+c+n'!$Q36="A",'3a+c+n'!K36,0),0)</f>
        <v>0</v>
      </c>
      <c r="L36" s="76" t="n">
        <f aca="false">IF($C$4="Attiecināmās izmaksas",IF('3a+c+n'!$Q36="A",'3a+c+n'!L36,0),0)</f>
        <v>0</v>
      </c>
      <c r="M36" s="76" t="n">
        <f aca="false">IF($C$4="Attiecināmās izmaksas",IF('3a+c+n'!$Q36="A",'3a+c+n'!M36,0),0)</f>
        <v>0</v>
      </c>
      <c r="N36" s="76" t="n">
        <f aca="false">IF($C$4="Attiecināmās izmaksas",IF('3a+c+n'!$Q36="A",'3a+c+n'!N36,0),0)</f>
        <v>0</v>
      </c>
      <c r="O36" s="76" t="n">
        <f aca="false">IF($C$4="Attiecināmās izmaksas",IF('3a+c+n'!$Q36="A",'3a+c+n'!O36,0),0)</f>
        <v>0</v>
      </c>
      <c r="P36" s="76" t="n">
        <f aca="false">IF($C$4="Attiecināmās izmaksas",IF('3a+c+n'!$Q36="A",'3a+c+n'!P36,0),0)</f>
        <v>0</v>
      </c>
    </row>
    <row r="37" customFormat="false" ht="11.25" hidden="false" customHeight="false" outlineLevel="0" collapsed="false">
      <c r="A37" s="72" t="n">
        <f aca="false">IF(P37=0,0,IF(COUNTBLANK(P37)=1,0,COUNTA($P$14:P37)))</f>
        <v>0</v>
      </c>
      <c r="B37" s="76" t="str">
        <f aca="false">IF($C$4="Attiecināmās izmaksas",IF('3a+c+n'!$Q37="A",'3a+c+n'!B37,0),0)</f>
        <v>līg.c.</v>
      </c>
      <c r="C37" s="76" t="str">
        <f aca="false">IF($C$4="Attiecināmās izmaksas",IF('3a+c+n'!$Q37="A",'3a+c+n'!C37,0),0)</f>
        <v>Difūzujas lentas montēšana nomaināmajos logos</v>
      </c>
      <c r="D37" s="76" t="str">
        <f aca="false">IF($C$4="Attiecināmās izmaksas",IF('3a+c+n'!$Q37="A",'3a+c+n'!D37,0),0)</f>
        <v>m</v>
      </c>
      <c r="E37" s="76"/>
      <c r="F37" s="76"/>
      <c r="G37" s="76" t="n">
        <f aca="false">IF($C$4="Attiecināmās izmaksas",IF('3a+c+n'!$Q37="A",'3a+c+n'!G37,0),0)</f>
        <v>0</v>
      </c>
      <c r="H37" s="76" t="n">
        <f aca="false">IF($C$4="Attiecināmās izmaksas",IF('3a+c+n'!$Q37="A",'3a+c+n'!H37,0),0)</f>
        <v>0</v>
      </c>
      <c r="I37" s="76"/>
      <c r="J37" s="76"/>
      <c r="K37" s="76" t="n">
        <f aca="false">IF($C$4="Attiecināmās izmaksas",IF('3a+c+n'!$Q37="A",'3a+c+n'!K37,0),0)</f>
        <v>0</v>
      </c>
      <c r="L37" s="76" t="n">
        <f aca="false">IF($C$4="Attiecināmās izmaksas",IF('3a+c+n'!$Q37="A",'3a+c+n'!L37,0),0)</f>
        <v>0</v>
      </c>
      <c r="M37" s="76" t="n">
        <f aca="false">IF($C$4="Attiecināmās izmaksas",IF('3a+c+n'!$Q37="A",'3a+c+n'!M37,0),0)</f>
        <v>0</v>
      </c>
      <c r="N37" s="76" t="n">
        <f aca="false">IF($C$4="Attiecināmās izmaksas",IF('3a+c+n'!$Q37="A",'3a+c+n'!N37,0),0)</f>
        <v>0</v>
      </c>
      <c r="O37" s="76" t="n">
        <f aca="false">IF($C$4="Attiecināmās izmaksas",IF('3a+c+n'!$Q37="A",'3a+c+n'!O37,0),0)</f>
        <v>0</v>
      </c>
      <c r="P37" s="76" t="n">
        <f aca="false">IF($C$4="Attiecināmās izmaksas",IF('3a+c+n'!$Q37="A",'3a+c+n'!P37,0),0)</f>
        <v>0</v>
      </c>
    </row>
    <row r="38" customFormat="false" ht="33.75" hidden="false" customHeight="false" outlineLevel="0" collapsed="false">
      <c r="A38" s="72" t="n">
        <f aca="false">IF(P38=0,0,IF(COUNTBLANK(P38)=1,0,COUNTA($P$14:P38)))</f>
        <v>0</v>
      </c>
      <c r="B38" s="76" t="str">
        <f aca="false">IF($C$4="Attiecināmās izmaksas",IF('3a+c+n'!$Q38="A",'3a+c+n'!B38,0),0)</f>
        <v>līg.c.</v>
      </c>
      <c r="C38" s="76" t="str">
        <f aca="false">IF($C$4="Attiecināmās izmaksas",IF('3a+c+n'!$Q38="A",'3a+c+n'!C38,0),0)</f>
        <v>Jaunu krāsotu ārējo skārda palodžu montāža visiem logiem, biezumā: 0,4mm, plata=350mm* ņemot vērā pārkares lāseni 50mm</v>
      </c>
      <c r="D38" s="76" t="str">
        <f aca="false">IF($C$4="Attiecināmās izmaksas",IF('3a+c+n'!$Q38="A",'3a+c+n'!D38,0),0)</f>
        <v>m</v>
      </c>
      <c r="E38" s="76"/>
      <c r="F38" s="76"/>
      <c r="G38" s="76" t="n">
        <f aca="false">IF($C$4="Attiecināmās izmaksas",IF('3a+c+n'!$Q38="A",'3a+c+n'!G38,0),0)</f>
        <v>0</v>
      </c>
      <c r="H38" s="76" t="n">
        <f aca="false">IF($C$4="Attiecināmās izmaksas",IF('3a+c+n'!$Q38="A",'3a+c+n'!H38,0),0)</f>
        <v>0</v>
      </c>
      <c r="I38" s="76"/>
      <c r="J38" s="76"/>
      <c r="K38" s="76" t="n">
        <f aca="false">IF($C$4="Attiecināmās izmaksas",IF('3a+c+n'!$Q38="A",'3a+c+n'!K38,0),0)</f>
        <v>0</v>
      </c>
      <c r="L38" s="76" t="n">
        <f aca="false">IF($C$4="Attiecināmās izmaksas",IF('3a+c+n'!$Q38="A",'3a+c+n'!L38,0),0)</f>
        <v>0</v>
      </c>
      <c r="M38" s="76" t="n">
        <f aca="false">IF($C$4="Attiecināmās izmaksas",IF('3a+c+n'!$Q38="A",'3a+c+n'!M38,0),0)</f>
        <v>0</v>
      </c>
      <c r="N38" s="76" t="n">
        <f aca="false">IF($C$4="Attiecināmās izmaksas",IF('3a+c+n'!$Q38="A",'3a+c+n'!N38,0),0)</f>
        <v>0</v>
      </c>
      <c r="O38" s="76" t="n">
        <f aca="false">IF($C$4="Attiecināmās izmaksas",IF('3a+c+n'!$Q38="A",'3a+c+n'!O38,0),0)</f>
        <v>0</v>
      </c>
      <c r="P38" s="76" t="n">
        <f aca="false">IF($C$4="Attiecināmās izmaksas",IF('3a+c+n'!$Q38="A",'3a+c+n'!P38,0),0)</f>
        <v>0</v>
      </c>
    </row>
    <row r="39" customFormat="false" ht="11.25" hidden="false" customHeight="false" outlineLevel="0" collapsed="false">
      <c r="A39" s="72" t="n">
        <f aca="false">IF(P39=0,0,IF(COUNTBLANK(P39)=1,0,COUNTA($P$14:P39)))</f>
        <v>0</v>
      </c>
      <c r="B39" s="76" t="str">
        <f aca="false">IF($C$4="Attiecināmās izmaksas",IF('3a+c+n'!$Q39="A",'3a+c+n'!B39,0),0)</f>
        <v>līg.c.</v>
      </c>
      <c r="C39" s="76" t="str">
        <f aca="false">IF($C$4="Attiecināmās izmaksas",IF('3a+c+n'!$Q39="A",'3a+c+n'!C39,0),0)</f>
        <v>Jaunu iekštelpu MDF palodžu montēšana, b=300mm.</v>
      </c>
      <c r="D39" s="76" t="str">
        <f aca="false">IF($C$4="Attiecināmās izmaksas",IF('3a+c+n'!$Q39="A",'3a+c+n'!D39,0),0)</f>
        <v>m</v>
      </c>
      <c r="E39" s="76"/>
      <c r="F39" s="76"/>
      <c r="G39" s="76" t="n">
        <f aca="false">IF($C$4="Attiecināmās izmaksas",IF('3a+c+n'!$Q39="A",'3a+c+n'!G39,0),0)</f>
        <v>0</v>
      </c>
      <c r="H39" s="76" t="n">
        <f aca="false">IF($C$4="Attiecināmās izmaksas",IF('3a+c+n'!$Q39="A",'3a+c+n'!H39,0),0)</f>
        <v>0</v>
      </c>
      <c r="I39" s="76"/>
      <c r="J39" s="76"/>
      <c r="K39" s="76" t="n">
        <f aca="false">IF($C$4="Attiecināmās izmaksas",IF('3a+c+n'!$Q39="A",'3a+c+n'!K39,0),0)</f>
        <v>0</v>
      </c>
      <c r="L39" s="76" t="n">
        <f aca="false">IF($C$4="Attiecināmās izmaksas",IF('3a+c+n'!$Q39="A",'3a+c+n'!L39,0),0)</f>
        <v>0</v>
      </c>
      <c r="M39" s="76" t="n">
        <f aca="false">IF($C$4="Attiecināmās izmaksas",IF('3a+c+n'!$Q39="A",'3a+c+n'!M39,0),0)</f>
        <v>0</v>
      </c>
      <c r="N39" s="76" t="n">
        <f aca="false">IF($C$4="Attiecināmās izmaksas",IF('3a+c+n'!$Q39="A",'3a+c+n'!N39,0),0)</f>
        <v>0</v>
      </c>
      <c r="O39" s="76" t="n">
        <f aca="false">IF($C$4="Attiecināmās izmaksas",IF('3a+c+n'!$Q39="A",'3a+c+n'!O39,0),0)</f>
        <v>0</v>
      </c>
      <c r="P39" s="76" t="n">
        <f aca="false">IF($C$4="Attiecināmās izmaksas",IF('3a+c+n'!$Q39="A",'3a+c+n'!P39,0),0)</f>
        <v>0</v>
      </c>
    </row>
    <row r="40" customFormat="false" ht="22.5" hidden="false" customHeight="false" outlineLevel="0" collapsed="false">
      <c r="A40" s="72" t="n">
        <f aca="false">IF(P40=0,0,IF(COUNTBLANK(P40)=1,0,COUNTA($P$14:P40)))</f>
        <v>0</v>
      </c>
      <c r="B40" s="76" t="str">
        <f aca="false">IF($C$4="Attiecināmās izmaksas",IF('3a+c+n'!$Q40="A",'3a+c+n'!B40,0),0)</f>
        <v>līg.c.</v>
      </c>
      <c r="C40" s="76" t="str">
        <f aca="false">IF($C$4="Attiecināmās izmaksas",IF('3a+c+n'!$Q40="A",'3a+c+n'!C40,0),0)</f>
        <v>Apmetuma atjaunošana pēc logu un durvju nomaiņas telpu iekšpusē, remonts ap ailu.</v>
      </c>
      <c r="D40" s="76" t="str">
        <f aca="false">IF($C$4="Attiecināmās izmaksas",IF('3a+c+n'!$Q40="A",'3a+c+n'!D40,0),0)</f>
        <v>m²</v>
      </c>
      <c r="E40" s="76"/>
      <c r="F40" s="76"/>
      <c r="G40" s="76" t="n">
        <f aca="false">IF($C$4="Attiecināmās izmaksas",IF('3a+c+n'!$Q40="A",'3a+c+n'!G40,0),0)</f>
        <v>0</v>
      </c>
      <c r="H40" s="76" t="n">
        <f aca="false">IF($C$4="Attiecināmās izmaksas",IF('3a+c+n'!$Q40="A",'3a+c+n'!H40,0),0)</f>
        <v>0</v>
      </c>
      <c r="I40" s="76"/>
      <c r="J40" s="76"/>
      <c r="K40" s="76" t="n">
        <f aca="false">IF($C$4="Attiecināmās izmaksas",IF('3a+c+n'!$Q40="A",'3a+c+n'!K40,0),0)</f>
        <v>0</v>
      </c>
      <c r="L40" s="76" t="n">
        <f aca="false">IF($C$4="Attiecināmās izmaksas",IF('3a+c+n'!$Q40="A",'3a+c+n'!L40,0),0)</f>
        <v>0</v>
      </c>
      <c r="M40" s="76" t="n">
        <f aca="false">IF($C$4="Attiecināmās izmaksas",IF('3a+c+n'!$Q40="A",'3a+c+n'!M40,0),0)</f>
        <v>0</v>
      </c>
      <c r="N40" s="76" t="n">
        <f aca="false">IF($C$4="Attiecināmās izmaksas",IF('3a+c+n'!$Q40="A",'3a+c+n'!N40,0),0)</f>
        <v>0</v>
      </c>
      <c r="O40" s="76" t="n">
        <f aca="false">IF($C$4="Attiecināmās izmaksas",IF('3a+c+n'!$Q40="A",'3a+c+n'!O40,0),0)</f>
        <v>0</v>
      </c>
      <c r="P40" s="76" t="n">
        <f aca="false">IF($C$4="Attiecināmās izmaksas",IF('3a+c+n'!$Q40="A",'3a+c+n'!P40,0),0)</f>
        <v>0</v>
      </c>
    </row>
    <row r="41" customFormat="false" ht="11.25" hidden="false" customHeight="false" outlineLevel="0" collapsed="false">
      <c r="A41" s="72" t="n">
        <f aca="false">IF(P41=0,0,IF(COUNTBLANK(P41)=1,0,COUNTA($P$14:P41)))</f>
        <v>0</v>
      </c>
      <c r="B41" s="76" t="n">
        <f aca="false">IF($C$4="Attiecināmās izmaksas",IF('3a+c+n'!$Q41="A",'3a+c+n'!B41,0),0)</f>
        <v>0</v>
      </c>
      <c r="C41" s="76" t="str">
        <f aca="false">IF($C$4="Attiecināmās izmaksas",IF('3a+c+n'!$Q41="A",'3a+c+n'!C41,0),0)</f>
        <v> stūra profils (ekviv. Sakret ALB-EC-U-R250 ).</v>
      </c>
      <c r="D41" s="76" t="str">
        <f aca="false">IF($C$4="Attiecināmās izmaksas",IF('3a+c+n'!$Q41="A",'3a+c+n'!D41,0),0)</f>
        <v>m</v>
      </c>
      <c r="E41" s="76"/>
      <c r="F41" s="76"/>
      <c r="G41" s="76" t="n">
        <f aca="false">IF($C$4="Attiecināmās izmaksas",IF('3a+c+n'!$Q41="A",'3a+c+n'!G41,0),0)</f>
        <v>0</v>
      </c>
      <c r="H41" s="76" t="n">
        <f aca="false">IF($C$4="Attiecināmās izmaksas",IF('3a+c+n'!$Q41="A",'3a+c+n'!H41,0),0)</f>
        <v>0</v>
      </c>
      <c r="I41" s="76"/>
      <c r="J41" s="76"/>
      <c r="K41" s="76" t="n">
        <f aca="false">IF($C$4="Attiecināmās izmaksas",IF('3a+c+n'!$Q41="A",'3a+c+n'!K41,0),0)</f>
        <v>0</v>
      </c>
      <c r="L41" s="76" t="n">
        <f aca="false">IF($C$4="Attiecināmās izmaksas",IF('3a+c+n'!$Q41="A",'3a+c+n'!L41,0),0)</f>
        <v>0</v>
      </c>
      <c r="M41" s="76" t="n">
        <f aca="false">IF($C$4="Attiecināmās izmaksas",IF('3a+c+n'!$Q41="A",'3a+c+n'!M41,0),0)</f>
        <v>0</v>
      </c>
      <c r="N41" s="76" t="n">
        <f aca="false">IF($C$4="Attiecināmās izmaksas",IF('3a+c+n'!$Q41="A",'3a+c+n'!N41,0),0)</f>
        <v>0</v>
      </c>
      <c r="O41" s="76" t="n">
        <f aca="false">IF($C$4="Attiecināmās izmaksas",IF('3a+c+n'!$Q41="A",'3a+c+n'!O41,0),0)</f>
        <v>0</v>
      </c>
      <c r="P41" s="76" t="n">
        <f aca="false">IF($C$4="Attiecināmās izmaksas",IF('3a+c+n'!$Q41="A",'3a+c+n'!P41,0),0)</f>
        <v>0</v>
      </c>
    </row>
    <row r="42" customFormat="false" ht="11.25" hidden="false" customHeight="false" outlineLevel="0" collapsed="false">
      <c r="A42" s="72" t="n">
        <f aca="false">IF(P42=0,0,IF(COUNTBLANK(P42)=1,0,COUNTA($P$14:P42)))</f>
        <v>0</v>
      </c>
      <c r="B42" s="76" t="n">
        <f aca="false">IF($C$4="Attiecināmās izmaksas",IF('3a+c+n'!$Q42="A",'3a+c+n'!B42,0),0)</f>
        <v>0</v>
      </c>
      <c r="C42" s="76" t="str">
        <f aca="false">IF($C$4="Attiecināmās izmaksas",IF('3a+c+n'!$Q42="A",'3a+c+n'!C42,0),0)</f>
        <v>  mitrumizturīgā ģipškartona plātne ekv. GKBI</v>
      </c>
      <c r="D42" s="76" t="str">
        <f aca="false">IF($C$4="Attiecināmās izmaksas",IF('3a+c+n'!$Q42="A",'3a+c+n'!D42,0),0)</f>
        <v>m²</v>
      </c>
      <c r="E42" s="76"/>
      <c r="F42" s="76"/>
      <c r="G42" s="76" t="n">
        <f aca="false">IF($C$4="Attiecināmās izmaksas",IF('3a+c+n'!$Q42="A",'3a+c+n'!G42,0),0)</f>
        <v>0</v>
      </c>
      <c r="H42" s="76" t="n">
        <f aca="false">IF($C$4="Attiecināmās izmaksas",IF('3a+c+n'!$Q42="A",'3a+c+n'!H42,0),0)</f>
        <v>0</v>
      </c>
      <c r="I42" s="76"/>
      <c r="J42" s="76"/>
      <c r="K42" s="76" t="n">
        <f aca="false">IF($C$4="Attiecināmās izmaksas",IF('3a+c+n'!$Q42="A",'3a+c+n'!K42,0),0)</f>
        <v>0</v>
      </c>
      <c r="L42" s="76" t="n">
        <f aca="false">IF($C$4="Attiecināmās izmaksas",IF('3a+c+n'!$Q42="A",'3a+c+n'!L42,0),0)</f>
        <v>0</v>
      </c>
      <c r="M42" s="76" t="n">
        <f aca="false">IF($C$4="Attiecināmās izmaksas",IF('3a+c+n'!$Q42="A",'3a+c+n'!M42,0),0)</f>
        <v>0</v>
      </c>
      <c r="N42" s="76" t="n">
        <f aca="false">IF($C$4="Attiecināmās izmaksas",IF('3a+c+n'!$Q42="A",'3a+c+n'!N42,0),0)</f>
        <v>0</v>
      </c>
      <c r="O42" s="76" t="n">
        <f aca="false">IF($C$4="Attiecināmās izmaksas",IF('3a+c+n'!$Q42="A",'3a+c+n'!O42,0),0)</f>
        <v>0</v>
      </c>
      <c r="P42" s="76" t="n">
        <f aca="false">IF($C$4="Attiecināmās izmaksas",IF('3a+c+n'!$Q42="A",'3a+c+n'!P42,0),0)</f>
        <v>0</v>
      </c>
    </row>
    <row r="43" customFormat="false" ht="11.25" hidden="false" customHeight="false" outlineLevel="0" collapsed="false">
      <c r="A43" s="72" t="n">
        <f aca="false">IF(P43=0,0,IF(COUNTBLANK(P43)=1,0,COUNTA($P$14:P43)))</f>
        <v>0</v>
      </c>
      <c r="B43" s="76" t="n">
        <f aca="false">IF($C$4="Attiecināmās izmaksas",IF('3a+c+n'!$Q43="A",'3a+c+n'!B43,0),0)</f>
        <v>0</v>
      </c>
      <c r="C43" s="76" t="str">
        <f aca="false">IF($C$4="Attiecināmās izmaksas",IF('3a+c+n'!$Q43="A",'3a+c+n'!C43,0),0)</f>
        <v>Līmjava ekviv. Ceresit CT 190</v>
      </c>
      <c r="D43" s="76" t="str">
        <f aca="false">IF($C$4="Attiecināmās izmaksas",IF('3a+c+n'!$Q43="A",'3a+c+n'!D43,0),0)</f>
        <v>kg</v>
      </c>
      <c r="E43" s="76"/>
      <c r="F43" s="76"/>
      <c r="G43" s="76" t="n">
        <f aca="false">IF($C$4="Attiecināmās izmaksas",IF('3a+c+n'!$Q43="A",'3a+c+n'!G43,0),0)</f>
        <v>0</v>
      </c>
      <c r="H43" s="76" t="n">
        <f aca="false">IF($C$4="Attiecināmās izmaksas",IF('3a+c+n'!$Q43="A",'3a+c+n'!H43,0),0)</f>
        <v>0</v>
      </c>
      <c r="I43" s="76"/>
      <c r="J43" s="76"/>
      <c r="K43" s="76" t="n">
        <f aca="false">IF($C$4="Attiecināmās izmaksas",IF('3a+c+n'!$Q43="A",'3a+c+n'!K43,0),0)</f>
        <v>0</v>
      </c>
      <c r="L43" s="76" t="n">
        <f aca="false">IF($C$4="Attiecināmās izmaksas",IF('3a+c+n'!$Q43="A",'3a+c+n'!L43,0),0)</f>
        <v>0</v>
      </c>
      <c r="M43" s="76" t="n">
        <f aca="false">IF($C$4="Attiecināmās izmaksas",IF('3a+c+n'!$Q43="A",'3a+c+n'!M43,0),0)</f>
        <v>0</v>
      </c>
      <c r="N43" s="76" t="n">
        <f aca="false">IF($C$4="Attiecināmās izmaksas",IF('3a+c+n'!$Q43="A",'3a+c+n'!N43,0),0)</f>
        <v>0</v>
      </c>
      <c r="O43" s="76" t="n">
        <f aca="false">IF($C$4="Attiecināmās izmaksas",IF('3a+c+n'!$Q43="A",'3a+c+n'!O43,0),0)</f>
        <v>0</v>
      </c>
      <c r="P43" s="76" t="n">
        <f aca="false">IF($C$4="Attiecināmās izmaksas",IF('3a+c+n'!$Q43="A",'3a+c+n'!P43,0),0)</f>
        <v>0</v>
      </c>
    </row>
    <row r="44" customFormat="false" ht="11.25" hidden="false" customHeight="false" outlineLevel="0" collapsed="false">
      <c r="A44" s="72" t="n">
        <f aca="false">IF(P44=0,0,IF(COUNTBLANK(P44)=1,0,COUNTA($P$14:P44)))</f>
        <v>0</v>
      </c>
      <c r="B44" s="76" t="n">
        <f aca="false">IF($C$4="Attiecināmās izmaksas",IF('3a+c+n'!$Q44="A",'3a+c+n'!B44,0),0)</f>
        <v>0</v>
      </c>
      <c r="C44" s="76" t="str">
        <f aca="false">IF($C$4="Attiecināmās izmaksas",IF('3a+c+n'!$Q44="A",'3a+c+n'!C44,0),0)</f>
        <v>  špaktele ekviv.Vetonit LR</v>
      </c>
      <c r="D44" s="76" t="str">
        <f aca="false">IF($C$4="Attiecināmās izmaksas",IF('3a+c+n'!$Q44="A",'3a+c+n'!D44,0),0)</f>
        <v>kg</v>
      </c>
      <c r="E44" s="76"/>
      <c r="F44" s="76"/>
      <c r="G44" s="76" t="n">
        <f aca="false">IF($C$4="Attiecināmās izmaksas",IF('3a+c+n'!$Q44="A",'3a+c+n'!G44,0),0)</f>
        <v>0</v>
      </c>
      <c r="H44" s="76" t="n">
        <f aca="false">IF($C$4="Attiecināmās izmaksas",IF('3a+c+n'!$Q44="A",'3a+c+n'!H44,0),0)</f>
        <v>0</v>
      </c>
      <c r="I44" s="76"/>
      <c r="J44" s="76"/>
      <c r="K44" s="76" t="n">
        <f aca="false">IF($C$4="Attiecināmās izmaksas",IF('3a+c+n'!$Q44="A",'3a+c+n'!K44,0),0)</f>
        <v>0</v>
      </c>
      <c r="L44" s="76" t="n">
        <f aca="false">IF($C$4="Attiecināmās izmaksas",IF('3a+c+n'!$Q44="A",'3a+c+n'!L44,0),0)</f>
        <v>0</v>
      </c>
      <c r="M44" s="76" t="n">
        <f aca="false">IF($C$4="Attiecināmās izmaksas",IF('3a+c+n'!$Q44="A",'3a+c+n'!M44,0),0)</f>
        <v>0</v>
      </c>
      <c r="N44" s="76" t="n">
        <f aca="false">IF($C$4="Attiecināmās izmaksas",IF('3a+c+n'!$Q44="A",'3a+c+n'!N44,0),0)</f>
        <v>0</v>
      </c>
      <c r="O44" s="76" t="n">
        <f aca="false">IF($C$4="Attiecināmās izmaksas",IF('3a+c+n'!$Q44="A",'3a+c+n'!O44,0),0)</f>
        <v>0</v>
      </c>
      <c r="P44" s="76" t="n">
        <f aca="false">IF($C$4="Attiecināmās izmaksas",IF('3a+c+n'!$Q44="A",'3a+c+n'!P44,0),0)</f>
        <v>0</v>
      </c>
    </row>
    <row r="45" customFormat="false" ht="11.25" hidden="false" customHeight="false" outlineLevel="0" collapsed="false">
      <c r="A45" s="72" t="n">
        <f aca="false">IF(P45=0,0,IF(COUNTBLANK(P45)=1,0,COUNTA($P$14:P45)))</f>
        <v>0</v>
      </c>
      <c r="B45" s="76" t="n">
        <f aca="false">IF($C$4="Attiecināmās izmaksas",IF('3a+c+n'!$Q45="A",'3a+c+n'!B45,0),0)</f>
        <v>0</v>
      </c>
      <c r="C45" s="76" t="str">
        <f aca="false">IF($C$4="Attiecināmās izmaksas",IF('3a+c+n'!$Q45="A",'3a+c+n'!C45,0),0)</f>
        <v>Krāsa ekv. Ceresit CT 48</v>
      </c>
      <c r="D45" s="76" t="str">
        <f aca="false">IF($C$4="Attiecināmās izmaksas",IF('3a+c+n'!$Q45="A",'3a+c+n'!D45,0),0)</f>
        <v>kg</v>
      </c>
      <c r="E45" s="76"/>
      <c r="F45" s="76"/>
      <c r="G45" s="76" t="n">
        <f aca="false">IF($C$4="Attiecināmās izmaksas",IF('3a+c+n'!$Q45="A",'3a+c+n'!G45,0),0)</f>
        <v>0</v>
      </c>
      <c r="H45" s="76" t="n">
        <f aca="false">IF($C$4="Attiecināmās izmaksas",IF('3a+c+n'!$Q45="A",'3a+c+n'!H45,0),0)</f>
        <v>0</v>
      </c>
      <c r="I45" s="76"/>
      <c r="J45" s="76"/>
      <c r="K45" s="76" t="n">
        <f aca="false">IF($C$4="Attiecināmās izmaksas",IF('3a+c+n'!$Q45="A",'3a+c+n'!K45,0),0)</f>
        <v>0</v>
      </c>
      <c r="L45" s="76" t="n">
        <f aca="false">IF($C$4="Attiecināmās izmaksas",IF('3a+c+n'!$Q45="A",'3a+c+n'!L45,0),0)</f>
        <v>0</v>
      </c>
      <c r="M45" s="76" t="n">
        <f aca="false">IF($C$4="Attiecināmās izmaksas",IF('3a+c+n'!$Q45="A",'3a+c+n'!M45,0),0)</f>
        <v>0</v>
      </c>
      <c r="N45" s="76" t="n">
        <f aca="false">IF($C$4="Attiecināmās izmaksas",IF('3a+c+n'!$Q45="A",'3a+c+n'!N45,0),0)</f>
        <v>0</v>
      </c>
      <c r="O45" s="76" t="n">
        <f aca="false">IF($C$4="Attiecināmās izmaksas",IF('3a+c+n'!$Q45="A",'3a+c+n'!O45,0),0)</f>
        <v>0</v>
      </c>
      <c r="P45" s="76" t="n">
        <f aca="false">IF($C$4="Attiecināmās izmaksas",IF('3a+c+n'!$Q45="A",'3a+c+n'!P45,0),0)</f>
        <v>0</v>
      </c>
    </row>
    <row r="46" customFormat="false" ht="11.25" hidden="false" customHeight="false" outlineLevel="0" collapsed="false">
      <c r="A46" s="72" t="n">
        <f aca="false">IF(P46=0,0,IF(COUNTBLANK(P46)=1,0,COUNTA($P$14:P46)))</f>
        <v>0</v>
      </c>
      <c r="B46" s="76" t="n">
        <f aca="false">IF($C$4="Attiecināmās izmaksas",IF('3a+c+n'!$Q46="A",'3a+c+n'!B46,0),0)</f>
        <v>0</v>
      </c>
      <c r="C46" s="76" t="str">
        <f aca="false">IF($C$4="Attiecināmās izmaksas",IF('3a+c+n'!$Q46="A",'3a+c+n'!C46,0),0)</f>
        <v>Līmlente</v>
      </c>
      <c r="D46" s="76" t="str">
        <f aca="false">IF($C$4="Attiecināmās izmaksas",IF('3a+c+n'!$Q46="A",'3a+c+n'!D46,0),0)</f>
        <v>gb.</v>
      </c>
      <c r="E46" s="76"/>
      <c r="F46" s="76"/>
      <c r="G46" s="76" t="n">
        <f aca="false">IF($C$4="Attiecināmās izmaksas",IF('3a+c+n'!$Q46="A",'3a+c+n'!G46,0),0)</f>
        <v>0</v>
      </c>
      <c r="H46" s="76" t="n">
        <f aca="false">IF($C$4="Attiecināmās izmaksas",IF('3a+c+n'!$Q46="A",'3a+c+n'!H46,0),0)</f>
        <v>0</v>
      </c>
      <c r="I46" s="76"/>
      <c r="J46" s="76"/>
      <c r="K46" s="76" t="n">
        <f aca="false">IF($C$4="Attiecināmās izmaksas",IF('3a+c+n'!$Q46="A",'3a+c+n'!K46,0),0)</f>
        <v>0</v>
      </c>
      <c r="L46" s="76" t="n">
        <f aca="false">IF($C$4="Attiecināmās izmaksas",IF('3a+c+n'!$Q46="A",'3a+c+n'!L46,0),0)</f>
        <v>0</v>
      </c>
      <c r="M46" s="76" t="n">
        <f aca="false">IF($C$4="Attiecināmās izmaksas",IF('3a+c+n'!$Q46="A",'3a+c+n'!M46,0),0)</f>
        <v>0</v>
      </c>
      <c r="N46" s="76" t="n">
        <f aca="false">IF($C$4="Attiecināmās izmaksas",IF('3a+c+n'!$Q46="A",'3a+c+n'!N46,0),0)</f>
        <v>0</v>
      </c>
      <c r="O46" s="76" t="n">
        <f aca="false">IF($C$4="Attiecināmās izmaksas",IF('3a+c+n'!$Q46="A",'3a+c+n'!O46,0),0)</f>
        <v>0</v>
      </c>
      <c r="P46" s="76" t="n">
        <f aca="false">IF($C$4="Attiecināmās izmaksas",IF('3a+c+n'!$Q46="A",'3a+c+n'!P46,0),0)</f>
        <v>0</v>
      </c>
    </row>
    <row r="47" customFormat="false" ht="11.25" hidden="false" customHeight="false" outlineLevel="0" collapsed="false">
      <c r="A47" s="72" t="n">
        <f aca="false">IF(P47=0,0,IF(COUNTBLANK(P47)=1,0,COUNTA($P$14:P47)))</f>
        <v>0</v>
      </c>
      <c r="B47" s="76" t="n">
        <f aca="false">IF($C$4="Attiecināmās izmaksas",IF('3a+c+n'!$Q47="A",'3a+c+n'!B47,0),0)</f>
        <v>0</v>
      </c>
      <c r="C47" s="76" t="str">
        <f aca="false">IF($C$4="Attiecināmās izmaksas",IF('3a+c+n'!$Q47="A",'3a+c+n'!C47,0),0)</f>
        <v>Balkonu cinkotas margas un to apšuvums uz gab.</v>
      </c>
      <c r="D47" s="76" t="n">
        <f aca="false">IF($C$4="Attiecināmās izmaksas",IF('3a+c+n'!$Q47="A",'3a+c+n'!D47,0),0)</f>
        <v>0</v>
      </c>
      <c r="E47" s="76"/>
      <c r="F47" s="76"/>
      <c r="G47" s="76" t="n">
        <f aca="false">IF($C$4="Attiecināmās izmaksas",IF('3a+c+n'!$Q47="A",'3a+c+n'!G47,0),0)</f>
        <v>0</v>
      </c>
      <c r="H47" s="76" t="n">
        <f aca="false">IF($C$4="Attiecināmās izmaksas",IF('3a+c+n'!$Q47="A",'3a+c+n'!H47,0),0)</f>
        <v>0</v>
      </c>
      <c r="I47" s="76"/>
      <c r="J47" s="76"/>
      <c r="K47" s="76" t="n">
        <f aca="false">IF($C$4="Attiecināmās izmaksas",IF('3a+c+n'!$Q47="A",'3a+c+n'!K47,0),0)</f>
        <v>0</v>
      </c>
      <c r="L47" s="76" t="n">
        <f aca="false">IF($C$4="Attiecināmās izmaksas",IF('3a+c+n'!$Q47="A",'3a+c+n'!L47,0),0)</f>
        <v>0</v>
      </c>
      <c r="M47" s="76" t="n">
        <f aca="false">IF($C$4="Attiecināmās izmaksas",IF('3a+c+n'!$Q47="A",'3a+c+n'!M47,0),0)</f>
        <v>0</v>
      </c>
      <c r="N47" s="76" t="n">
        <f aca="false">IF($C$4="Attiecināmās izmaksas",IF('3a+c+n'!$Q47="A",'3a+c+n'!N47,0),0)</f>
        <v>0</v>
      </c>
      <c r="O47" s="76" t="n">
        <f aca="false">IF($C$4="Attiecināmās izmaksas",IF('3a+c+n'!$Q47="A",'3a+c+n'!O47,0),0)</f>
        <v>0</v>
      </c>
      <c r="P47" s="76" t="n">
        <f aca="false">IF($C$4="Attiecināmās izmaksas",IF('3a+c+n'!$Q47="A",'3a+c+n'!P47,0),0)</f>
        <v>0</v>
      </c>
    </row>
    <row r="48" customFormat="false" ht="22.5" hidden="false" customHeight="false" outlineLevel="0" collapsed="false">
      <c r="A48" s="72" t="n">
        <f aca="false">IF(P48=0,0,IF(COUNTBLANK(P48)=1,0,COUNTA($P$14:P48)))</f>
        <v>0</v>
      </c>
      <c r="B48" s="76" t="str">
        <f aca="false">IF($C$4="Attiecināmās izmaksas",IF('3a+c+n'!$Q48="A",'3a+c+n'!B48,0),0)</f>
        <v>līg.c.</v>
      </c>
      <c r="C48" s="76" t="str">
        <f aca="false">IF($C$4="Attiecināmās izmaksas",IF('3a+c+n'!$Q48="A",'3a+c+n'!C48,0),0)</f>
        <v>Balkonu margas kmpl ar cementškiedru lokšņu apsūvumu 5,9×1,1, ar nosegmargu stiprinājumiem</v>
      </c>
      <c r="D48" s="76" t="str">
        <f aca="false">IF($C$4="Attiecināmās izmaksas",IF('3a+c+n'!$Q48="A",'3a+c+n'!D48,0),0)</f>
        <v>kpl</v>
      </c>
      <c r="E48" s="76"/>
      <c r="F48" s="76"/>
      <c r="G48" s="76" t="n">
        <f aca="false">IF($C$4="Attiecināmās izmaksas",IF('3a+c+n'!$Q48="A",'3a+c+n'!G48,0),0)</f>
        <v>0</v>
      </c>
      <c r="H48" s="76" t="n">
        <f aca="false">IF($C$4="Attiecināmās izmaksas",IF('3a+c+n'!$Q48="A",'3a+c+n'!H48,0),0)</f>
        <v>0</v>
      </c>
      <c r="I48" s="76"/>
      <c r="J48" s="76"/>
      <c r="K48" s="76" t="n">
        <f aca="false">IF($C$4="Attiecināmās izmaksas",IF('3a+c+n'!$Q48="A",'3a+c+n'!K48,0),0)</f>
        <v>0</v>
      </c>
      <c r="L48" s="76" t="n">
        <f aca="false">IF($C$4="Attiecināmās izmaksas",IF('3a+c+n'!$Q48="A",'3a+c+n'!L48,0),0)</f>
        <v>0</v>
      </c>
      <c r="M48" s="76" t="n">
        <f aca="false">IF($C$4="Attiecināmās izmaksas",IF('3a+c+n'!$Q48="A",'3a+c+n'!M48,0),0)</f>
        <v>0</v>
      </c>
      <c r="N48" s="76" t="n">
        <f aca="false">IF($C$4="Attiecināmās izmaksas",IF('3a+c+n'!$Q48="A",'3a+c+n'!N48,0),0)</f>
        <v>0</v>
      </c>
      <c r="O48" s="76" t="n">
        <f aca="false">IF($C$4="Attiecināmās izmaksas",IF('3a+c+n'!$Q48="A",'3a+c+n'!O48,0),0)</f>
        <v>0</v>
      </c>
      <c r="P48" s="76" t="n">
        <f aca="false">IF($C$4="Attiecināmās izmaksas",IF('3a+c+n'!$Q48="A",'3a+c+n'!P48,0),0)</f>
        <v>0</v>
      </c>
    </row>
    <row r="49" customFormat="false" ht="22.5" hidden="false" customHeight="false" outlineLevel="0" collapsed="false">
      <c r="A49" s="72" t="n">
        <f aca="false">IF(P49=0,0,IF(COUNTBLANK(P49)=1,0,COUNTA($P$14:P49)))</f>
        <v>0</v>
      </c>
      <c r="B49" s="76" t="str">
        <f aca="false">IF($C$4="Attiecināmās izmaksas",IF('3a+c+n'!$Q49="A",'3a+c+n'!B49,0),0)</f>
        <v>līg.c.</v>
      </c>
      <c r="C49" s="76" t="str">
        <f aca="false">IF($C$4="Attiecināmās izmaksas",IF('3a+c+n'!$Q49="A",'3a+c+n'!C49,0),0)</f>
        <v>Balkonu margas kmpl ar cementškiedru lokšņu apsūvumu 2,9×1,1, ar nosegmargu stiprinājumiem</v>
      </c>
      <c r="D49" s="76" t="str">
        <f aca="false">IF($C$4="Attiecināmās izmaksas",IF('3a+c+n'!$Q49="A",'3a+c+n'!D49,0),0)</f>
        <v>kpl</v>
      </c>
      <c r="E49" s="76"/>
      <c r="F49" s="76"/>
      <c r="G49" s="76" t="n">
        <f aca="false">IF($C$4="Attiecināmās izmaksas",IF('3a+c+n'!$Q49="A",'3a+c+n'!G49,0),0)</f>
        <v>0</v>
      </c>
      <c r="H49" s="76" t="n">
        <f aca="false">IF($C$4="Attiecināmās izmaksas",IF('3a+c+n'!$Q49="A",'3a+c+n'!H49,0),0)</f>
        <v>0</v>
      </c>
      <c r="I49" s="76"/>
      <c r="J49" s="76"/>
      <c r="K49" s="76" t="n">
        <f aca="false">IF($C$4="Attiecināmās izmaksas",IF('3a+c+n'!$Q49="A",'3a+c+n'!K49,0),0)</f>
        <v>0</v>
      </c>
      <c r="L49" s="76" t="n">
        <f aca="false">IF($C$4="Attiecināmās izmaksas",IF('3a+c+n'!$Q49="A",'3a+c+n'!L49,0),0)</f>
        <v>0</v>
      </c>
      <c r="M49" s="76" t="n">
        <f aca="false">IF($C$4="Attiecināmās izmaksas",IF('3a+c+n'!$Q49="A",'3a+c+n'!M49,0),0)</f>
        <v>0</v>
      </c>
      <c r="N49" s="76" t="n">
        <f aca="false">IF($C$4="Attiecināmās izmaksas",IF('3a+c+n'!$Q49="A",'3a+c+n'!N49,0),0)</f>
        <v>0</v>
      </c>
      <c r="O49" s="76" t="n">
        <f aca="false">IF($C$4="Attiecināmās izmaksas",IF('3a+c+n'!$Q49="A",'3a+c+n'!O49,0),0)</f>
        <v>0</v>
      </c>
      <c r="P49" s="76" t="n">
        <f aca="false">IF($C$4="Attiecināmās izmaksas",IF('3a+c+n'!$Q49="A",'3a+c+n'!P49,0),0)</f>
        <v>0</v>
      </c>
    </row>
    <row r="50" customFormat="false" ht="11.25" hidden="false" customHeight="false" outlineLevel="0" collapsed="false">
      <c r="A50" s="72" t="n">
        <f aca="false">IF(P50=0,0,IF(COUNTBLANK(P50)=1,0,COUNTA($P$14:P50)))</f>
        <v>0</v>
      </c>
      <c r="B50" s="76" t="str">
        <f aca="false">IF($C$4="Attiecināmās izmaksas",IF('3a+c+n'!$Q50="A",'3a+c+n'!B50,0),0)</f>
        <v>līg.c.</v>
      </c>
      <c r="C50" s="76" t="str">
        <f aca="false">IF($C$4="Attiecināmās izmaksas",IF('3a+c+n'!$Q50="A",'3a+c+n'!C50,0),0)</f>
        <v>Tērauda loksne 50x10, S235</v>
      </c>
      <c r="D50" s="76" t="str">
        <f aca="false">IF($C$4="Attiecināmās izmaksas",IF('3a+c+n'!$Q50="A",'3a+c+n'!D50,0),0)</f>
        <v>gab</v>
      </c>
      <c r="E50" s="76"/>
      <c r="F50" s="76"/>
      <c r="G50" s="76" t="n">
        <f aca="false">IF($C$4="Attiecināmās izmaksas",IF('3a+c+n'!$Q50="A",'3a+c+n'!G50,0),0)</f>
        <v>0</v>
      </c>
      <c r="H50" s="76" t="n">
        <f aca="false">IF($C$4="Attiecināmās izmaksas",IF('3a+c+n'!$Q50="A",'3a+c+n'!H50,0),0)</f>
        <v>0</v>
      </c>
      <c r="I50" s="76"/>
      <c r="J50" s="76"/>
      <c r="K50" s="76" t="n">
        <f aca="false">IF($C$4="Attiecināmās izmaksas",IF('3a+c+n'!$Q50="A",'3a+c+n'!K50,0),0)</f>
        <v>0</v>
      </c>
      <c r="L50" s="76" t="n">
        <f aca="false">IF($C$4="Attiecināmās izmaksas",IF('3a+c+n'!$Q50="A",'3a+c+n'!L50,0),0)</f>
        <v>0</v>
      </c>
      <c r="M50" s="76" t="n">
        <f aca="false">IF($C$4="Attiecināmās izmaksas",IF('3a+c+n'!$Q50="A",'3a+c+n'!M50,0),0)</f>
        <v>0</v>
      </c>
      <c r="N50" s="76" t="n">
        <f aca="false">IF($C$4="Attiecināmās izmaksas",IF('3a+c+n'!$Q50="A",'3a+c+n'!N50,0),0)</f>
        <v>0</v>
      </c>
      <c r="O50" s="76" t="n">
        <f aca="false">IF($C$4="Attiecināmās izmaksas",IF('3a+c+n'!$Q50="A",'3a+c+n'!O50,0),0)</f>
        <v>0</v>
      </c>
      <c r="P50" s="76" t="n">
        <f aca="false">IF($C$4="Attiecināmās izmaksas",IF('3a+c+n'!$Q50="A",'3a+c+n'!P50,0),0)</f>
        <v>0</v>
      </c>
    </row>
    <row r="51" customFormat="false" ht="11.25" hidden="false" customHeight="false" outlineLevel="0" collapsed="false">
      <c r="A51" s="72" t="n">
        <f aca="false">IF(P51=0,0,IF(COUNTBLANK(P51)=1,0,COUNTA($P$14:P51)))</f>
        <v>0</v>
      </c>
      <c r="B51" s="76" t="str">
        <f aca="false">IF($C$4="Attiecināmās izmaksas",IF('3a+c+n'!$Q51="A",'3a+c+n'!B51,0),0)</f>
        <v>līg.c.</v>
      </c>
      <c r="C51" s="76" t="str">
        <f aca="false">IF($C$4="Attiecināmās izmaksas",IF('3a+c+n'!$Q51="A",'3a+c+n'!C51,0),0)</f>
        <v>Caurule Ø42x2, S235</v>
      </c>
      <c r="D51" s="76" t="str">
        <f aca="false">IF($C$4="Attiecināmās izmaksas",IF('3a+c+n'!$Q51="A",'3a+c+n'!D51,0),0)</f>
        <v>gab</v>
      </c>
      <c r="E51" s="76"/>
      <c r="F51" s="76"/>
      <c r="G51" s="76" t="n">
        <f aca="false">IF($C$4="Attiecināmās izmaksas",IF('3a+c+n'!$Q51="A",'3a+c+n'!G51,0),0)</f>
        <v>0</v>
      </c>
      <c r="H51" s="76" t="n">
        <f aca="false">IF($C$4="Attiecināmās izmaksas",IF('3a+c+n'!$Q51="A",'3a+c+n'!H51,0),0)</f>
        <v>0</v>
      </c>
      <c r="I51" s="76"/>
      <c r="J51" s="76"/>
      <c r="K51" s="76" t="n">
        <f aca="false">IF($C$4="Attiecināmās izmaksas",IF('3a+c+n'!$Q51="A",'3a+c+n'!K51,0),0)</f>
        <v>0</v>
      </c>
      <c r="L51" s="76" t="n">
        <f aca="false">IF($C$4="Attiecināmās izmaksas",IF('3a+c+n'!$Q51="A",'3a+c+n'!L51,0),0)</f>
        <v>0</v>
      </c>
      <c r="M51" s="76" t="n">
        <f aca="false">IF($C$4="Attiecināmās izmaksas",IF('3a+c+n'!$Q51="A",'3a+c+n'!M51,0),0)</f>
        <v>0</v>
      </c>
      <c r="N51" s="76" t="n">
        <f aca="false">IF($C$4="Attiecināmās izmaksas",IF('3a+c+n'!$Q51="A",'3a+c+n'!N51,0),0)</f>
        <v>0</v>
      </c>
      <c r="O51" s="76" t="n">
        <f aca="false">IF($C$4="Attiecināmās izmaksas",IF('3a+c+n'!$Q51="A",'3a+c+n'!O51,0),0)</f>
        <v>0</v>
      </c>
      <c r="P51" s="76" t="n">
        <f aca="false">IF($C$4="Attiecināmās izmaksas",IF('3a+c+n'!$Q51="A",'3a+c+n'!P51,0),0)</f>
        <v>0</v>
      </c>
    </row>
    <row r="52" customFormat="false" ht="11.25" hidden="false" customHeight="false" outlineLevel="0" collapsed="false">
      <c r="A52" s="72" t="n">
        <f aca="false">IF(P52=0,0,IF(COUNTBLANK(P52)=1,0,COUNTA($P$14:P52)))</f>
        <v>0</v>
      </c>
      <c r="B52" s="76" t="str">
        <f aca="false">IF($C$4="Attiecināmās izmaksas",IF('3a+c+n'!$Q52="A",'3a+c+n'!B52,0),0)</f>
        <v>līg.c.</v>
      </c>
      <c r="C52" s="76" t="str">
        <f aca="false">IF($C$4="Attiecināmās izmaksas",IF('3a+c+n'!$Q52="A",'3a+c+n'!C52,0),0)</f>
        <v>Tērauda loksne 30x8, S235</v>
      </c>
      <c r="D52" s="76" t="str">
        <f aca="false">IF($C$4="Attiecināmās izmaksas",IF('3a+c+n'!$Q52="A",'3a+c+n'!D52,0),0)</f>
        <v>gab</v>
      </c>
      <c r="E52" s="76"/>
      <c r="F52" s="76"/>
      <c r="G52" s="76" t="n">
        <f aca="false">IF($C$4="Attiecināmās izmaksas",IF('3a+c+n'!$Q52="A",'3a+c+n'!G52,0),0)</f>
        <v>0</v>
      </c>
      <c r="H52" s="76" t="n">
        <f aca="false">IF($C$4="Attiecināmās izmaksas",IF('3a+c+n'!$Q52="A",'3a+c+n'!H52,0),0)</f>
        <v>0</v>
      </c>
      <c r="I52" s="76"/>
      <c r="J52" s="76"/>
      <c r="K52" s="76" t="n">
        <f aca="false">IF($C$4="Attiecināmās izmaksas",IF('3a+c+n'!$Q52="A",'3a+c+n'!K52,0),0)</f>
        <v>0</v>
      </c>
      <c r="L52" s="76" t="n">
        <f aca="false">IF($C$4="Attiecināmās izmaksas",IF('3a+c+n'!$Q52="A",'3a+c+n'!L52,0),0)</f>
        <v>0</v>
      </c>
      <c r="M52" s="76" t="n">
        <f aca="false">IF($C$4="Attiecināmās izmaksas",IF('3a+c+n'!$Q52="A",'3a+c+n'!M52,0),0)</f>
        <v>0</v>
      </c>
      <c r="N52" s="76" t="n">
        <f aca="false">IF($C$4="Attiecināmās izmaksas",IF('3a+c+n'!$Q52="A",'3a+c+n'!N52,0),0)</f>
        <v>0</v>
      </c>
      <c r="O52" s="76" t="n">
        <f aca="false">IF($C$4="Attiecināmās izmaksas",IF('3a+c+n'!$Q52="A",'3a+c+n'!O52,0),0)</f>
        <v>0</v>
      </c>
      <c r="P52" s="76" t="n">
        <f aca="false">IF($C$4="Attiecināmās izmaksas",IF('3a+c+n'!$Q52="A",'3a+c+n'!P52,0),0)</f>
        <v>0</v>
      </c>
    </row>
    <row r="53" customFormat="false" ht="11.25" hidden="false" customHeight="false" outlineLevel="0" collapsed="false">
      <c r="A53" s="72" t="n">
        <f aca="false">IF(P53=0,0,IF(COUNTBLANK(P53)=1,0,COUNTA($P$14:P53)))</f>
        <v>0</v>
      </c>
      <c r="B53" s="76" t="str">
        <f aca="false">IF($C$4="Attiecināmās izmaksas",IF('3a+c+n'!$Q53="A",'3a+c+n'!B53,0),0)</f>
        <v>līg.c.</v>
      </c>
      <c r="C53" s="76" t="str">
        <f aca="false">IF($C$4="Attiecināmās izmaksas",IF('3a+c+n'!$Q53="A",'3a+c+n'!C53,0),0)</f>
        <v>Plāksne 10, S235</v>
      </c>
      <c r="D53" s="76" t="str">
        <f aca="false">IF($C$4="Attiecināmās izmaksas",IF('3a+c+n'!$Q53="A",'3a+c+n'!D53,0),0)</f>
        <v>gab</v>
      </c>
      <c r="E53" s="76"/>
      <c r="F53" s="76"/>
      <c r="G53" s="76" t="n">
        <f aca="false">IF($C$4="Attiecināmās izmaksas",IF('3a+c+n'!$Q53="A",'3a+c+n'!G53,0),0)</f>
        <v>0</v>
      </c>
      <c r="H53" s="76" t="n">
        <f aca="false">IF($C$4="Attiecināmās izmaksas",IF('3a+c+n'!$Q53="A",'3a+c+n'!H53,0),0)</f>
        <v>0</v>
      </c>
      <c r="I53" s="76"/>
      <c r="J53" s="76"/>
      <c r="K53" s="76" t="n">
        <f aca="false">IF($C$4="Attiecināmās izmaksas",IF('3a+c+n'!$Q53="A",'3a+c+n'!K53,0),0)</f>
        <v>0</v>
      </c>
      <c r="L53" s="76" t="n">
        <f aca="false">IF($C$4="Attiecināmās izmaksas",IF('3a+c+n'!$Q53="A",'3a+c+n'!L53,0),0)</f>
        <v>0</v>
      </c>
      <c r="M53" s="76" t="n">
        <f aca="false">IF($C$4="Attiecināmās izmaksas",IF('3a+c+n'!$Q53="A",'3a+c+n'!M53,0),0)</f>
        <v>0</v>
      </c>
      <c r="N53" s="76" t="n">
        <f aca="false">IF($C$4="Attiecināmās izmaksas",IF('3a+c+n'!$Q53="A",'3a+c+n'!N53,0),0)</f>
        <v>0</v>
      </c>
      <c r="O53" s="76" t="n">
        <f aca="false">IF($C$4="Attiecināmās izmaksas",IF('3a+c+n'!$Q53="A",'3a+c+n'!O53,0),0)</f>
        <v>0</v>
      </c>
      <c r="P53" s="76" t="n">
        <f aca="false">IF($C$4="Attiecināmās izmaksas",IF('3a+c+n'!$Q53="A",'3a+c+n'!P53,0),0)</f>
        <v>0</v>
      </c>
    </row>
    <row r="54" customFormat="false" ht="11.25" hidden="false" customHeight="false" outlineLevel="0" collapsed="false">
      <c r="A54" s="72" t="n">
        <f aca="false">IF(P54=0,0,IF(COUNTBLANK(P54)=1,0,COUNTA($P$14:P54)))</f>
        <v>0</v>
      </c>
      <c r="B54" s="76" t="str">
        <f aca="false">IF($C$4="Attiecināmās izmaksas",IF('3a+c+n'!$Q54="A",'3a+c+n'!B54,0),0)</f>
        <v>līg.c.</v>
      </c>
      <c r="C54" s="76" t="str">
        <f aca="false">IF($C$4="Attiecināmās izmaksas",IF('3a+c+n'!$Q54="A",'3a+c+n'!C54,0),0)</f>
        <v>Plāksne 10, S235</v>
      </c>
      <c r="D54" s="76" t="str">
        <f aca="false">IF($C$4="Attiecināmās izmaksas",IF('3a+c+n'!$Q54="A",'3a+c+n'!D54,0),0)</f>
        <v>gab</v>
      </c>
      <c r="E54" s="76"/>
      <c r="F54" s="76"/>
      <c r="G54" s="76" t="n">
        <f aca="false">IF($C$4="Attiecināmās izmaksas",IF('3a+c+n'!$Q54="A",'3a+c+n'!G54,0),0)</f>
        <v>0</v>
      </c>
      <c r="H54" s="76" t="n">
        <f aca="false">IF($C$4="Attiecināmās izmaksas",IF('3a+c+n'!$Q54="A",'3a+c+n'!H54,0),0)</f>
        <v>0</v>
      </c>
      <c r="I54" s="76"/>
      <c r="J54" s="76"/>
      <c r="K54" s="76" t="n">
        <f aca="false">IF($C$4="Attiecināmās izmaksas",IF('3a+c+n'!$Q54="A",'3a+c+n'!K54,0),0)</f>
        <v>0</v>
      </c>
      <c r="L54" s="76" t="n">
        <f aca="false">IF($C$4="Attiecināmās izmaksas",IF('3a+c+n'!$Q54="A",'3a+c+n'!L54,0),0)</f>
        <v>0</v>
      </c>
      <c r="M54" s="76" t="n">
        <f aca="false">IF($C$4="Attiecināmās izmaksas",IF('3a+c+n'!$Q54="A",'3a+c+n'!M54,0),0)</f>
        <v>0</v>
      </c>
      <c r="N54" s="76" t="n">
        <f aca="false">IF($C$4="Attiecināmās izmaksas",IF('3a+c+n'!$Q54="A",'3a+c+n'!N54,0),0)</f>
        <v>0</v>
      </c>
      <c r="O54" s="76" t="n">
        <f aca="false">IF($C$4="Attiecināmās izmaksas",IF('3a+c+n'!$Q54="A",'3a+c+n'!O54,0),0)</f>
        <v>0</v>
      </c>
      <c r="P54" s="76" t="n">
        <f aca="false">IF($C$4="Attiecināmās izmaksas",IF('3a+c+n'!$Q54="A",'3a+c+n'!P54,0),0)</f>
        <v>0</v>
      </c>
    </row>
    <row r="55" customFormat="false" ht="11.25" hidden="false" customHeight="false" outlineLevel="0" collapsed="false">
      <c r="A55" s="72" t="n">
        <f aca="false">IF(P55=0,0,IF(COUNTBLANK(P55)=1,0,COUNTA($P$14:P55)))</f>
        <v>0</v>
      </c>
      <c r="B55" s="76" t="str">
        <f aca="false">IF($C$4="Attiecināmās izmaksas",IF('3a+c+n'!$Q55="A",'3a+c+n'!B55,0),0)</f>
        <v>līg.c.</v>
      </c>
      <c r="C55" s="76" t="str">
        <f aca="false">IF($C$4="Attiecināmās izmaksas",IF('3a+c+n'!$Q55="A",'3a+c+n'!C55,0),0)</f>
        <v>Tērauda kvadrātcaurule Ø8, S235</v>
      </c>
      <c r="D55" s="76" t="str">
        <f aca="false">IF($C$4="Attiecināmās izmaksas",IF('3a+c+n'!$Q55="A",'3a+c+n'!D55,0),0)</f>
        <v>gab</v>
      </c>
      <c r="E55" s="76"/>
      <c r="F55" s="76"/>
      <c r="G55" s="76" t="n">
        <f aca="false">IF($C$4="Attiecināmās izmaksas",IF('3a+c+n'!$Q55="A",'3a+c+n'!G55,0),0)</f>
        <v>0</v>
      </c>
      <c r="H55" s="76" t="n">
        <f aca="false">IF($C$4="Attiecināmās izmaksas",IF('3a+c+n'!$Q55="A",'3a+c+n'!H55,0),0)</f>
        <v>0</v>
      </c>
      <c r="I55" s="76"/>
      <c r="J55" s="76"/>
      <c r="K55" s="76" t="n">
        <f aca="false">IF($C$4="Attiecināmās izmaksas",IF('3a+c+n'!$Q55="A",'3a+c+n'!K55,0),0)</f>
        <v>0</v>
      </c>
      <c r="L55" s="76" t="n">
        <f aca="false">IF($C$4="Attiecināmās izmaksas",IF('3a+c+n'!$Q55="A",'3a+c+n'!L55,0),0)</f>
        <v>0</v>
      </c>
      <c r="M55" s="76" t="n">
        <f aca="false">IF($C$4="Attiecināmās izmaksas",IF('3a+c+n'!$Q55="A",'3a+c+n'!M55,0),0)</f>
        <v>0</v>
      </c>
      <c r="N55" s="76" t="n">
        <f aca="false">IF($C$4="Attiecināmās izmaksas",IF('3a+c+n'!$Q55="A",'3a+c+n'!N55,0),0)</f>
        <v>0</v>
      </c>
      <c r="O55" s="76" t="n">
        <f aca="false">IF($C$4="Attiecināmās izmaksas",IF('3a+c+n'!$Q55="A",'3a+c+n'!O55,0),0)</f>
        <v>0</v>
      </c>
      <c r="P55" s="76" t="n">
        <f aca="false">IF($C$4="Attiecināmās izmaksas",IF('3a+c+n'!$Q55="A",'3a+c+n'!P55,0),0)</f>
        <v>0</v>
      </c>
    </row>
    <row r="56" customFormat="false" ht="11.25" hidden="false" customHeight="false" outlineLevel="0" collapsed="false">
      <c r="A56" s="72" t="n">
        <f aca="false">IF(P56=0,0,IF(COUNTBLANK(P56)=1,0,COUNTA($P$14:P56)))</f>
        <v>0</v>
      </c>
      <c r="B56" s="76" t="n">
        <f aca="false">IF($C$4="Attiecināmās izmaksas",IF('3a+c+n'!$Q56="A",'3a+c+n'!B56,0),0)</f>
        <v>0</v>
      </c>
      <c r="C56" s="76" t="str">
        <f aca="false">IF($C$4="Attiecināmās izmaksas",IF('3a+c+n'!$Q56="A",'3a+c+n'!C56,0),0)</f>
        <v>visas konstrukcijas cinkošana 120mikroniem</v>
      </c>
      <c r="D56" s="76" t="str">
        <f aca="false">IF($C$4="Attiecināmās izmaksas",IF('3a+c+n'!$Q56="A",'3a+c+n'!D56,0),0)</f>
        <v>kompl.</v>
      </c>
      <c r="E56" s="76"/>
      <c r="F56" s="76"/>
      <c r="G56" s="76" t="n">
        <f aca="false">IF($C$4="Attiecināmās izmaksas",IF('3a+c+n'!$Q56="A",'3a+c+n'!G56,0),0)</f>
        <v>0</v>
      </c>
      <c r="H56" s="76" t="n">
        <f aca="false">IF($C$4="Attiecināmās izmaksas",IF('3a+c+n'!$Q56="A",'3a+c+n'!H56,0),0)</f>
        <v>0</v>
      </c>
      <c r="I56" s="76"/>
      <c r="J56" s="76"/>
      <c r="K56" s="76" t="n">
        <f aca="false">IF($C$4="Attiecināmās izmaksas",IF('3a+c+n'!$Q56="A",'3a+c+n'!K56,0),0)</f>
        <v>0</v>
      </c>
      <c r="L56" s="76" t="n">
        <f aca="false">IF($C$4="Attiecināmās izmaksas",IF('3a+c+n'!$Q56="A",'3a+c+n'!L56,0),0)</f>
        <v>0</v>
      </c>
      <c r="M56" s="76" t="n">
        <f aca="false">IF($C$4="Attiecināmās izmaksas",IF('3a+c+n'!$Q56="A",'3a+c+n'!M56,0),0)</f>
        <v>0</v>
      </c>
      <c r="N56" s="76" t="n">
        <f aca="false">IF($C$4="Attiecināmās izmaksas",IF('3a+c+n'!$Q56="A",'3a+c+n'!N56,0),0)</f>
        <v>0</v>
      </c>
      <c r="O56" s="76" t="n">
        <f aca="false">IF($C$4="Attiecināmās izmaksas",IF('3a+c+n'!$Q56="A",'3a+c+n'!O56,0),0)</f>
        <v>0</v>
      </c>
      <c r="P56" s="76" t="n">
        <f aca="false">IF($C$4="Attiecināmās izmaksas",IF('3a+c+n'!$Q56="A",'3a+c+n'!P56,0),0)</f>
        <v>0</v>
      </c>
    </row>
    <row r="57" customFormat="false" ht="45" hidden="false" customHeight="false" outlineLevel="0" collapsed="false">
      <c r="A57" s="72" t="n">
        <f aca="false">IF(P57=0,0,IF(COUNTBLANK(P57)=1,0,COUNTA($P$14:P57)))</f>
        <v>0</v>
      </c>
      <c r="B57" s="76" t="n">
        <f aca="false">IF($C$4="Attiecināmās izmaksas",IF('3a+c+n'!$Q57="A",'3a+c+n'!B57,0),0)</f>
        <v>0</v>
      </c>
      <c r="C57" s="76" t="str">
        <f aca="false">IF($C$4="Attiecināmās izmaksas",IF('3a+c+n'!$Q57="A",'3a+c+n'!C57,0),0)</f>
        <v>4mm biezs alumīnija fasādes panelis ar alumīnija slāņa biezumu 0.5mm, pildījums minerālais (class b-s1,d0), Pārklājums: PVDF. WI-006, Brushed Bronze. Detalizēti AR-7 lapā</v>
      </c>
      <c r="D57" s="76" t="str">
        <f aca="false">IF($C$4="Attiecināmās izmaksas",IF('3a+c+n'!$Q57="A",'3a+c+n'!D57,0),0)</f>
        <v>gab</v>
      </c>
      <c r="E57" s="76"/>
      <c r="F57" s="76"/>
      <c r="G57" s="76" t="n">
        <f aca="false">IF($C$4="Attiecināmās izmaksas",IF('3a+c+n'!$Q57="A",'3a+c+n'!G57,0),0)</f>
        <v>0</v>
      </c>
      <c r="H57" s="76" t="n">
        <f aca="false">IF($C$4="Attiecināmās izmaksas",IF('3a+c+n'!$Q57="A",'3a+c+n'!H57,0),0)</f>
        <v>0</v>
      </c>
      <c r="I57" s="76"/>
      <c r="J57" s="76"/>
      <c r="K57" s="76" t="n">
        <f aca="false">IF($C$4="Attiecināmās izmaksas",IF('3a+c+n'!$Q57="A",'3a+c+n'!K57,0),0)</f>
        <v>0</v>
      </c>
      <c r="L57" s="76" t="n">
        <f aca="false">IF($C$4="Attiecināmās izmaksas",IF('3a+c+n'!$Q57="A",'3a+c+n'!L57,0),0)</f>
        <v>0</v>
      </c>
      <c r="M57" s="76" t="n">
        <f aca="false">IF($C$4="Attiecināmās izmaksas",IF('3a+c+n'!$Q57="A",'3a+c+n'!M57,0),0)</f>
        <v>0</v>
      </c>
      <c r="N57" s="76" t="n">
        <f aca="false">IF($C$4="Attiecināmās izmaksas",IF('3a+c+n'!$Q57="A",'3a+c+n'!N57,0),0)</f>
        <v>0</v>
      </c>
      <c r="O57" s="76" t="n">
        <f aca="false">IF($C$4="Attiecināmās izmaksas",IF('3a+c+n'!$Q57="A",'3a+c+n'!O57,0),0)</f>
        <v>0</v>
      </c>
      <c r="P57" s="76" t="n">
        <f aca="false">IF($C$4="Attiecināmās izmaksas",IF('3a+c+n'!$Q57="A",'3a+c+n'!P57,0),0)</f>
        <v>0</v>
      </c>
    </row>
    <row r="58" customFormat="false" ht="11.25" hidden="false" customHeight="false" outlineLevel="0" collapsed="false">
      <c r="A58" s="72" t="n">
        <f aca="false">IF(P58=0,0,IF(COUNTBLANK(P58)=1,0,COUNTA($P$14:P58)))</f>
        <v>0</v>
      </c>
      <c r="B58" s="76" t="str">
        <f aca="false">IF($C$4="Attiecināmās izmaksas",IF('3a+c+n'!$Q58="A",'3a+c+n'!B58,0),0)</f>
        <v>Ø8</v>
      </c>
      <c r="C58" s="76" t="str">
        <f aca="false">IF($C$4="Attiecināmās izmaksas",IF('3a+c+n'!$Q58="A",'3a+c+n'!C58,0),0)</f>
        <v>paneļu stiprināšanas kniedes</v>
      </c>
      <c r="D58" s="76" t="str">
        <f aca="false">IF($C$4="Attiecināmās izmaksas",IF('3a+c+n'!$Q58="A",'3a+c+n'!D58,0),0)</f>
        <v>gab</v>
      </c>
      <c r="E58" s="76"/>
      <c r="F58" s="76"/>
      <c r="G58" s="76" t="n">
        <f aca="false">IF($C$4="Attiecināmās izmaksas",IF('3a+c+n'!$Q58="A",'3a+c+n'!G58,0),0)</f>
        <v>0</v>
      </c>
      <c r="H58" s="76" t="n">
        <f aca="false">IF($C$4="Attiecināmās izmaksas",IF('3a+c+n'!$Q58="A",'3a+c+n'!H58,0),0)</f>
        <v>0</v>
      </c>
      <c r="I58" s="76"/>
      <c r="J58" s="76"/>
      <c r="K58" s="76" t="n">
        <f aca="false">IF($C$4="Attiecināmās izmaksas",IF('3a+c+n'!$Q58="A",'3a+c+n'!K58,0),0)</f>
        <v>0</v>
      </c>
      <c r="L58" s="76" t="n">
        <f aca="false">IF($C$4="Attiecināmās izmaksas",IF('3a+c+n'!$Q58="A",'3a+c+n'!L58,0),0)</f>
        <v>0</v>
      </c>
      <c r="M58" s="76" t="n">
        <f aca="false">IF($C$4="Attiecināmās izmaksas",IF('3a+c+n'!$Q58="A",'3a+c+n'!M58,0),0)</f>
        <v>0</v>
      </c>
      <c r="N58" s="76" t="n">
        <f aca="false">IF($C$4="Attiecināmās izmaksas",IF('3a+c+n'!$Q58="A",'3a+c+n'!N58,0),0)</f>
        <v>0</v>
      </c>
      <c r="O58" s="76" t="n">
        <f aca="false">IF($C$4="Attiecināmās izmaksas",IF('3a+c+n'!$Q58="A",'3a+c+n'!O58,0),0)</f>
        <v>0</v>
      </c>
      <c r="P58" s="76" t="n">
        <f aca="false">IF($C$4="Attiecināmās izmaksas",IF('3a+c+n'!$Q58="A",'3a+c+n'!P58,0),0)</f>
        <v>0</v>
      </c>
    </row>
    <row r="59" customFormat="false" ht="11.25" hidden="false" customHeight="false" outlineLevel="0" collapsed="false">
      <c r="A59" s="72" t="n">
        <f aca="false">IF(P59=0,0,IF(COUNTBLANK(P59)=1,0,COUNTA($P$14:P59)))</f>
        <v>0</v>
      </c>
      <c r="B59" s="76" t="n">
        <f aca="false">IF($C$4="Attiecināmās izmaksas",IF('3a+c+n'!$Q59="A",'3a+c+n'!B59,0),0)</f>
        <v>0</v>
      </c>
      <c r="C59" s="76" t="str">
        <f aca="false">IF($C$4="Attiecināmās izmaksas",IF('3a+c+n'!$Q59="A",'3a+c+n'!C59,0),0)</f>
        <v>ķimiskie stirpinājumi dībeļi Ø10, l=120</v>
      </c>
      <c r="D59" s="76" t="str">
        <f aca="false">IF($C$4="Attiecināmās izmaksas",IF('3a+c+n'!$Q59="A",'3a+c+n'!D59,0),0)</f>
        <v>gab</v>
      </c>
      <c r="E59" s="76"/>
      <c r="F59" s="76"/>
      <c r="G59" s="76" t="n">
        <f aca="false">IF($C$4="Attiecināmās izmaksas",IF('3a+c+n'!$Q59="A",'3a+c+n'!G59,0),0)</f>
        <v>0</v>
      </c>
      <c r="H59" s="76" t="n">
        <f aca="false">IF($C$4="Attiecināmās izmaksas",IF('3a+c+n'!$Q59="A",'3a+c+n'!H59,0),0)</f>
        <v>0</v>
      </c>
      <c r="I59" s="76"/>
      <c r="J59" s="76"/>
      <c r="K59" s="76" t="n">
        <f aca="false">IF($C$4="Attiecināmās izmaksas",IF('3a+c+n'!$Q59="A",'3a+c+n'!K59,0),0)</f>
        <v>0</v>
      </c>
      <c r="L59" s="76" t="n">
        <f aca="false">IF($C$4="Attiecināmās izmaksas",IF('3a+c+n'!$Q59="A",'3a+c+n'!L59,0),0)</f>
        <v>0</v>
      </c>
      <c r="M59" s="76" t="n">
        <f aca="false">IF($C$4="Attiecināmās izmaksas",IF('3a+c+n'!$Q59="A",'3a+c+n'!M59,0),0)</f>
        <v>0</v>
      </c>
      <c r="N59" s="76" t="n">
        <f aca="false">IF($C$4="Attiecināmās izmaksas",IF('3a+c+n'!$Q59="A",'3a+c+n'!N59,0),0)</f>
        <v>0</v>
      </c>
      <c r="O59" s="76" t="n">
        <f aca="false">IF($C$4="Attiecināmās izmaksas",IF('3a+c+n'!$Q59="A",'3a+c+n'!O59,0),0)</f>
        <v>0</v>
      </c>
      <c r="P59" s="76" t="n">
        <f aca="false">IF($C$4="Attiecināmās izmaksas",IF('3a+c+n'!$Q59="A",'3a+c+n'!P59,0),0)</f>
        <v>0</v>
      </c>
    </row>
    <row r="60" customFormat="false" ht="11.25" hidden="false" customHeight="false" outlineLevel="0" collapsed="false">
      <c r="A60" s="72" t="n">
        <f aca="false">IF(P60=0,0,IF(COUNTBLANK(P60)=1,0,COUNTA($P$14:P60)))</f>
        <v>0</v>
      </c>
      <c r="B60" s="76" t="n">
        <f aca="false">IF($C$4="Attiecināmās izmaksas",IF('3a+c+n'!$Q60="A",'3a+c+n'!B60,0),0)</f>
        <v>0</v>
      </c>
      <c r="C60" s="76" t="str">
        <f aca="false">IF($C$4="Attiecināmās izmaksas",IF('3a+c+n'!$Q60="A",'3a+c+n'!C60,0),0)</f>
        <v>Dzelzbetona remonta sistēma PCC</v>
      </c>
      <c r="D60" s="76" t="n">
        <f aca="false">IF($C$4="Attiecināmās izmaksas",IF('3a+c+n'!$Q60="A",'3a+c+n'!D60,0),0)</f>
        <v>0</v>
      </c>
      <c r="E60" s="76"/>
      <c r="F60" s="76"/>
      <c r="G60" s="76" t="n">
        <f aca="false">IF($C$4="Attiecināmās izmaksas",IF('3a+c+n'!$Q60="A",'3a+c+n'!G60,0),0)</f>
        <v>0</v>
      </c>
      <c r="H60" s="76" t="n">
        <f aca="false">IF($C$4="Attiecināmās izmaksas",IF('3a+c+n'!$Q60="A",'3a+c+n'!H60,0),0)</f>
        <v>0</v>
      </c>
      <c r="I60" s="76"/>
      <c r="J60" s="76"/>
      <c r="K60" s="76" t="n">
        <f aca="false">IF($C$4="Attiecināmās izmaksas",IF('3a+c+n'!$Q60="A",'3a+c+n'!K60,0),0)</f>
        <v>0</v>
      </c>
      <c r="L60" s="76" t="n">
        <f aca="false">IF($C$4="Attiecināmās izmaksas",IF('3a+c+n'!$Q60="A",'3a+c+n'!L60,0),0)</f>
        <v>0</v>
      </c>
      <c r="M60" s="76" t="n">
        <f aca="false">IF($C$4="Attiecināmās izmaksas",IF('3a+c+n'!$Q60="A",'3a+c+n'!M60,0),0)</f>
        <v>0</v>
      </c>
      <c r="N60" s="76" t="n">
        <f aca="false">IF($C$4="Attiecināmās izmaksas",IF('3a+c+n'!$Q60="A",'3a+c+n'!N60,0),0)</f>
        <v>0</v>
      </c>
      <c r="O60" s="76" t="n">
        <f aca="false">IF($C$4="Attiecināmās izmaksas",IF('3a+c+n'!$Q60="A",'3a+c+n'!O60,0),0)</f>
        <v>0</v>
      </c>
      <c r="P60" s="76" t="n">
        <f aca="false">IF($C$4="Attiecināmās izmaksas",IF('3a+c+n'!$Q60="A",'3a+c+n'!P60,0),0)</f>
        <v>0</v>
      </c>
    </row>
    <row r="61" customFormat="false" ht="56.25" hidden="false" customHeight="false" outlineLevel="0" collapsed="false">
      <c r="A61" s="72" t="n">
        <f aca="false">IF(P61=0,0,IF(COUNTBLANK(P61)=1,0,COUNTA($P$14:P61)))</f>
        <v>0</v>
      </c>
      <c r="B61" s="76" t="n">
        <f aca="false">IF($C$4="Attiecināmās izmaksas",IF('3a+c+n'!$Q61="A",'3a+c+n'!B61,0),0)</f>
        <v>0</v>
      </c>
      <c r="C61" s="76" t="str">
        <f aca="false">IF($C$4="Attiecināmās izmaksas",IF('3a+c+n'!$Q61="A",'3a+c+n'!C61,0),0)</f>
        <v>Korodētais un karbonizētais betons un visi brīvie elementi rūpīgi jānoņem. No korodētām armējuma stiegrām jānoņem betona apvalks līdz pat nekorodētām vietām. Armētās stiegras notīrāmas no rūsas līdz tīrības pakāpei “Sa 2,5”. </v>
      </c>
      <c r="D61" s="76" t="str">
        <f aca="false">IF($C$4="Attiecināmās izmaksas",IF('3a+c+n'!$Q61="A",'3a+c+n'!D61,0),0)</f>
        <v>m²</v>
      </c>
      <c r="E61" s="76"/>
      <c r="F61" s="76"/>
      <c r="G61" s="76" t="n">
        <f aca="false">IF($C$4="Attiecināmās izmaksas",IF('3a+c+n'!$Q61="A",'3a+c+n'!G61,0),0)</f>
        <v>0</v>
      </c>
      <c r="H61" s="76" t="n">
        <f aca="false">IF($C$4="Attiecināmās izmaksas",IF('3a+c+n'!$Q61="A",'3a+c+n'!H61,0),0)</f>
        <v>0</v>
      </c>
      <c r="I61" s="76"/>
      <c r="J61" s="76"/>
      <c r="K61" s="76" t="n">
        <f aca="false">IF($C$4="Attiecināmās izmaksas",IF('3a+c+n'!$Q61="A",'3a+c+n'!K61,0),0)</f>
        <v>0</v>
      </c>
      <c r="L61" s="76" t="n">
        <f aca="false">IF($C$4="Attiecināmās izmaksas",IF('3a+c+n'!$Q61="A",'3a+c+n'!L61,0),0)</f>
        <v>0</v>
      </c>
      <c r="M61" s="76" t="n">
        <f aca="false">IF($C$4="Attiecināmās izmaksas",IF('3a+c+n'!$Q61="A",'3a+c+n'!M61,0),0)</f>
        <v>0</v>
      </c>
      <c r="N61" s="76" t="n">
        <f aca="false">IF($C$4="Attiecināmās izmaksas",IF('3a+c+n'!$Q61="A",'3a+c+n'!N61,0),0)</f>
        <v>0</v>
      </c>
      <c r="O61" s="76" t="n">
        <f aca="false">IF($C$4="Attiecināmās izmaksas",IF('3a+c+n'!$Q61="A",'3a+c+n'!O61,0),0)</f>
        <v>0</v>
      </c>
      <c r="P61" s="76" t="n">
        <f aca="false">IF($C$4="Attiecināmās izmaksas",IF('3a+c+n'!$Q61="A",'3a+c+n'!P61,0),0)</f>
        <v>0</v>
      </c>
    </row>
    <row r="62" customFormat="false" ht="33.75" hidden="false" customHeight="false" outlineLevel="0" collapsed="false">
      <c r="A62" s="72" t="n">
        <f aca="false">IF(P62=0,0,IF(COUNTBLANK(P62)=1,0,COUNTA($P$14:P62)))</f>
        <v>0</v>
      </c>
      <c r="B62" s="76" t="n">
        <f aca="false">IF($C$4="Attiecināmās izmaksas",IF('3a+c+n'!$Q62="A",'3a+c+n'!B62,0),0)</f>
        <v>0</v>
      </c>
      <c r="C62" s="76" t="str">
        <f aca="false">IF($C$4="Attiecināmās izmaksas",IF('3a+c+n'!$Q62="A",'3a+c+n'!C62,0),0)</f>
        <v>Pirms CD 30 uzklāšanas betona pamatne jāpiesūcina ar ūdeni, neveidojot peļķes. Uzklājot CD 30, tērauds var būt mitrs.</v>
      </c>
      <c r="D62" s="76" t="str">
        <f aca="false">IF($C$4="Attiecināmās izmaksas",IF('3a+c+n'!$Q62="A",'3a+c+n'!D62,0),0)</f>
        <v>m²</v>
      </c>
      <c r="E62" s="76"/>
      <c r="F62" s="76"/>
      <c r="G62" s="76" t="n">
        <f aca="false">IF($C$4="Attiecināmās izmaksas",IF('3a+c+n'!$Q62="A",'3a+c+n'!G62,0),0)</f>
        <v>0</v>
      </c>
      <c r="H62" s="76" t="n">
        <f aca="false">IF($C$4="Attiecināmās izmaksas",IF('3a+c+n'!$Q62="A",'3a+c+n'!H62,0),0)</f>
        <v>0</v>
      </c>
      <c r="I62" s="76"/>
      <c r="J62" s="76"/>
      <c r="K62" s="76" t="n">
        <f aca="false">IF($C$4="Attiecināmās izmaksas",IF('3a+c+n'!$Q62="A",'3a+c+n'!K62,0),0)</f>
        <v>0</v>
      </c>
      <c r="L62" s="76" t="n">
        <f aca="false">IF($C$4="Attiecināmās izmaksas",IF('3a+c+n'!$Q62="A",'3a+c+n'!L62,0),0)</f>
        <v>0</v>
      </c>
      <c r="M62" s="76" t="n">
        <f aca="false">IF($C$4="Attiecināmās izmaksas",IF('3a+c+n'!$Q62="A",'3a+c+n'!M62,0),0)</f>
        <v>0</v>
      </c>
      <c r="N62" s="76" t="n">
        <f aca="false">IF($C$4="Attiecināmās izmaksas",IF('3a+c+n'!$Q62="A",'3a+c+n'!N62,0),0)</f>
        <v>0</v>
      </c>
      <c r="O62" s="76" t="n">
        <f aca="false">IF($C$4="Attiecināmās izmaksas",IF('3a+c+n'!$Q62="A",'3a+c+n'!O62,0),0)</f>
        <v>0</v>
      </c>
      <c r="P62" s="76" t="n">
        <f aca="false">IF($C$4="Attiecināmās izmaksas",IF('3a+c+n'!$Q62="A",'3a+c+n'!P62,0),0)</f>
        <v>0</v>
      </c>
    </row>
    <row r="63" customFormat="false" ht="11.25" hidden="false" customHeight="false" outlineLevel="0" collapsed="false">
      <c r="A63" s="72" t="n">
        <f aca="false">IF(P63=0,0,IF(COUNTBLANK(P63)=1,0,COUNTA($P$14:P63)))</f>
        <v>0</v>
      </c>
      <c r="B63" s="76" t="str">
        <f aca="false">IF($C$4="Attiecināmās izmaksas",IF('3a+c+n'!$Q63="A",'3a+c+n'!B63,0),0)</f>
        <v>CD 30</v>
      </c>
      <c r="C63" s="76" t="str">
        <f aca="false">IF($C$4="Attiecināmās izmaksas",IF('3a+c+n'!$Q63="A",'3a+c+n'!C63,0),0)</f>
        <v>Pretkorozijas un saķeres grunts</v>
      </c>
      <c r="D63" s="76" t="str">
        <f aca="false">IF($C$4="Attiecināmās izmaksas",IF('3a+c+n'!$Q63="A",'3a+c+n'!D63,0),0)</f>
        <v>kg</v>
      </c>
      <c r="E63" s="76"/>
      <c r="F63" s="76"/>
      <c r="G63" s="76" t="n">
        <f aca="false">IF($C$4="Attiecināmās izmaksas",IF('3a+c+n'!$Q63="A",'3a+c+n'!G63,0),0)</f>
        <v>0</v>
      </c>
      <c r="H63" s="76" t="n">
        <f aca="false">IF($C$4="Attiecināmās izmaksas",IF('3a+c+n'!$Q63="A",'3a+c+n'!H63,0),0)</f>
        <v>0</v>
      </c>
      <c r="I63" s="76"/>
      <c r="J63" s="76"/>
      <c r="K63" s="76" t="n">
        <f aca="false">IF($C$4="Attiecināmās izmaksas",IF('3a+c+n'!$Q63="A",'3a+c+n'!K63,0),0)</f>
        <v>0</v>
      </c>
      <c r="L63" s="76" t="n">
        <f aca="false">IF($C$4="Attiecināmās izmaksas",IF('3a+c+n'!$Q63="A",'3a+c+n'!L63,0),0)</f>
        <v>0</v>
      </c>
      <c r="M63" s="76" t="n">
        <f aca="false">IF($C$4="Attiecināmās izmaksas",IF('3a+c+n'!$Q63="A",'3a+c+n'!M63,0),0)</f>
        <v>0</v>
      </c>
      <c r="N63" s="76" t="n">
        <f aca="false">IF($C$4="Attiecināmās izmaksas",IF('3a+c+n'!$Q63="A",'3a+c+n'!N63,0),0)</f>
        <v>0</v>
      </c>
      <c r="O63" s="76" t="n">
        <f aca="false">IF($C$4="Attiecināmās izmaksas",IF('3a+c+n'!$Q63="A",'3a+c+n'!O63,0),0)</f>
        <v>0</v>
      </c>
      <c r="P63" s="76" t="n">
        <f aca="false">IF($C$4="Attiecināmās izmaksas",IF('3a+c+n'!$Q63="A",'3a+c+n'!P63,0),0)</f>
        <v>0</v>
      </c>
    </row>
    <row r="64" customFormat="false" ht="22.5" hidden="false" customHeight="false" outlineLevel="0" collapsed="false">
      <c r="A64" s="72" t="n">
        <f aca="false">IF(P64=0,0,IF(COUNTBLANK(P64)=1,0,COUNTA($P$14:P64)))</f>
        <v>0</v>
      </c>
      <c r="B64" s="76" t="str">
        <f aca="false">IF($C$4="Attiecināmās izmaksas",IF('3a+c+n'!$Q64="A",'3a+c+n'!B64,0),0)</f>
        <v>CD 26</v>
      </c>
      <c r="C64" s="76" t="str">
        <f aca="false">IF($C$4="Attiecināmās izmaksas",IF('3a+c+n'!$Q64="A",'3a+c+n'!C64,0),0)</f>
        <v>Betona remonta sastāvs biezām kārtām no 30 – 100mm</v>
      </c>
      <c r="D64" s="76" t="str">
        <f aca="false">IF($C$4="Attiecināmās izmaksas",IF('3a+c+n'!$Q64="A",'3a+c+n'!D64,0),0)</f>
        <v>kg</v>
      </c>
      <c r="E64" s="76"/>
      <c r="F64" s="76"/>
      <c r="G64" s="76" t="n">
        <f aca="false">IF($C$4="Attiecināmās izmaksas",IF('3a+c+n'!$Q64="A",'3a+c+n'!G64,0),0)</f>
        <v>0</v>
      </c>
      <c r="H64" s="76" t="n">
        <f aca="false">IF($C$4="Attiecināmās izmaksas",IF('3a+c+n'!$Q64="A",'3a+c+n'!H64,0),0)</f>
        <v>0</v>
      </c>
      <c r="I64" s="76"/>
      <c r="J64" s="76"/>
      <c r="K64" s="76" t="n">
        <f aca="false">IF($C$4="Attiecināmās izmaksas",IF('3a+c+n'!$Q64="A",'3a+c+n'!K64,0),0)</f>
        <v>0</v>
      </c>
      <c r="L64" s="76" t="n">
        <f aca="false">IF($C$4="Attiecināmās izmaksas",IF('3a+c+n'!$Q64="A",'3a+c+n'!L64,0),0)</f>
        <v>0</v>
      </c>
      <c r="M64" s="76" t="n">
        <f aca="false">IF($C$4="Attiecināmās izmaksas",IF('3a+c+n'!$Q64="A",'3a+c+n'!M64,0),0)</f>
        <v>0</v>
      </c>
      <c r="N64" s="76" t="n">
        <f aca="false">IF($C$4="Attiecināmās izmaksas",IF('3a+c+n'!$Q64="A",'3a+c+n'!N64,0),0)</f>
        <v>0</v>
      </c>
      <c r="O64" s="76" t="n">
        <f aca="false">IF($C$4="Attiecināmās izmaksas",IF('3a+c+n'!$Q64="A",'3a+c+n'!O64,0),0)</f>
        <v>0</v>
      </c>
      <c r="P64" s="76" t="n">
        <f aca="false">IF($C$4="Attiecināmās izmaksas",IF('3a+c+n'!$Q64="A",'3a+c+n'!P64,0),0)</f>
        <v>0</v>
      </c>
    </row>
    <row r="65" customFormat="false" ht="22.5" hidden="false" customHeight="false" outlineLevel="0" collapsed="false">
      <c r="A65" s="72" t="n">
        <f aca="false">IF(P65=0,0,IF(COUNTBLANK(P65)=1,0,COUNTA($P$14:P65)))</f>
        <v>0</v>
      </c>
      <c r="B65" s="76" t="str">
        <f aca="false">IF($C$4="Attiecināmās izmaksas",IF('3a+c+n'!$Q65="A",'3a+c+n'!B65,0),0)</f>
        <v>CD 25</v>
      </c>
      <c r="C65" s="76" t="str">
        <f aca="false">IF($C$4="Attiecināmās izmaksas",IF('3a+c+n'!$Q65="A",'3a+c+n'!C65,0),0)</f>
        <v>Betona remonta sastāvs vidēji biezām kārtām no 5 – 30mm</v>
      </c>
      <c r="D65" s="76" t="str">
        <f aca="false">IF($C$4="Attiecināmās izmaksas",IF('3a+c+n'!$Q65="A",'3a+c+n'!D65,0),0)</f>
        <v>kg</v>
      </c>
      <c r="E65" s="76"/>
      <c r="F65" s="76"/>
      <c r="G65" s="76" t="n">
        <f aca="false">IF($C$4="Attiecināmās izmaksas",IF('3a+c+n'!$Q65="A",'3a+c+n'!G65,0),0)</f>
        <v>0</v>
      </c>
      <c r="H65" s="76" t="n">
        <f aca="false">IF($C$4="Attiecināmās izmaksas",IF('3a+c+n'!$Q65="A",'3a+c+n'!H65,0),0)</f>
        <v>0</v>
      </c>
      <c r="I65" s="76"/>
      <c r="J65" s="76"/>
      <c r="K65" s="76" t="n">
        <f aca="false">IF($C$4="Attiecināmās izmaksas",IF('3a+c+n'!$Q65="A",'3a+c+n'!K65,0),0)</f>
        <v>0</v>
      </c>
      <c r="L65" s="76" t="n">
        <f aca="false">IF($C$4="Attiecināmās izmaksas",IF('3a+c+n'!$Q65="A",'3a+c+n'!L65,0),0)</f>
        <v>0</v>
      </c>
      <c r="M65" s="76" t="n">
        <f aca="false">IF($C$4="Attiecināmās izmaksas",IF('3a+c+n'!$Q65="A",'3a+c+n'!M65,0),0)</f>
        <v>0</v>
      </c>
      <c r="N65" s="76" t="n">
        <f aca="false">IF($C$4="Attiecināmās izmaksas",IF('3a+c+n'!$Q65="A",'3a+c+n'!N65,0),0)</f>
        <v>0</v>
      </c>
      <c r="O65" s="76" t="n">
        <f aca="false">IF($C$4="Attiecināmās izmaksas",IF('3a+c+n'!$Q65="A",'3a+c+n'!O65,0),0)</f>
        <v>0</v>
      </c>
      <c r="P65" s="76" t="n">
        <f aca="false">IF($C$4="Attiecināmās izmaksas",IF('3a+c+n'!$Q65="A",'3a+c+n'!P65,0),0)</f>
        <v>0</v>
      </c>
    </row>
    <row r="66" customFormat="false" ht="11.25" hidden="false" customHeight="false" outlineLevel="0" collapsed="false">
      <c r="A66" s="72" t="n">
        <f aca="false">IF(P66=0,0,IF(COUNTBLANK(P66)=1,0,COUNTA($P$14:P66)))</f>
        <v>0</v>
      </c>
      <c r="B66" s="76" t="str">
        <f aca="false">IF($C$4="Attiecināmās izmaksas",IF('3a+c+n'!$Q66="A",'3a+c+n'!B66,0),0)</f>
        <v>CD 24</v>
      </c>
      <c r="C66" s="76" t="str">
        <f aca="false">IF($C$4="Attiecināmās izmaksas",IF('3a+c+n'!$Q66="A",'3a+c+n'!C66,0),0)</f>
        <v>Betona špakteļmasa plānām kārtām līdz 5mm</v>
      </c>
      <c r="D66" s="76" t="str">
        <f aca="false">IF($C$4="Attiecināmās izmaksas",IF('3a+c+n'!$Q66="A",'3a+c+n'!D66,0),0)</f>
        <v>kg</v>
      </c>
      <c r="E66" s="76"/>
      <c r="F66" s="76"/>
      <c r="G66" s="76" t="n">
        <f aca="false">IF($C$4="Attiecināmās izmaksas",IF('3a+c+n'!$Q66="A",'3a+c+n'!G66,0),0)</f>
        <v>0</v>
      </c>
      <c r="H66" s="76" t="n">
        <f aca="false">IF($C$4="Attiecināmās izmaksas",IF('3a+c+n'!$Q66="A",'3a+c+n'!H66,0),0)</f>
        <v>0</v>
      </c>
      <c r="I66" s="76"/>
      <c r="J66" s="76"/>
      <c r="K66" s="76" t="n">
        <f aca="false">IF($C$4="Attiecināmās izmaksas",IF('3a+c+n'!$Q66="A",'3a+c+n'!K66,0),0)</f>
        <v>0</v>
      </c>
      <c r="L66" s="76" t="n">
        <f aca="false">IF($C$4="Attiecināmās izmaksas",IF('3a+c+n'!$Q66="A",'3a+c+n'!L66,0),0)</f>
        <v>0</v>
      </c>
      <c r="M66" s="76" t="n">
        <f aca="false">IF($C$4="Attiecināmās izmaksas",IF('3a+c+n'!$Q66="A",'3a+c+n'!M66,0),0)</f>
        <v>0</v>
      </c>
      <c r="N66" s="76" t="n">
        <f aca="false">IF($C$4="Attiecināmās izmaksas",IF('3a+c+n'!$Q66="A",'3a+c+n'!N66,0),0)</f>
        <v>0</v>
      </c>
      <c r="O66" s="76" t="n">
        <f aca="false">IF($C$4="Attiecināmās izmaksas",IF('3a+c+n'!$Q66="A",'3a+c+n'!O66,0),0)</f>
        <v>0</v>
      </c>
      <c r="P66" s="76" t="n">
        <f aca="false">IF($C$4="Attiecināmās izmaksas",IF('3a+c+n'!$Q66="A",'3a+c+n'!P66,0),0)</f>
        <v>0</v>
      </c>
    </row>
    <row r="67" customFormat="false" ht="11.25" hidden="false" customHeight="false" outlineLevel="0" collapsed="false">
      <c r="A67" s="72" t="n">
        <f aca="false">IF(P67=0,0,IF(COUNTBLANK(P67)=1,0,COUNTA($P$14:P67)))</f>
        <v>0</v>
      </c>
      <c r="B67" s="76" t="n">
        <f aca="false">IF($C$4="Attiecināmās izmaksas",IF('3a+c+n'!$Q67="A",'3a+c+n'!B67,0),0)</f>
        <v>0</v>
      </c>
      <c r="C67" s="76" t="str">
        <f aca="false">IF($C$4="Attiecināmās izmaksas",IF('3a+c+n'!$Q67="A",'3a+c+n'!C67,0),0)</f>
        <v>Balkonu hidroizolācijas sistēma</v>
      </c>
      <c r="D67" s="76" t="n">
        <f aca="false">IF($C$4="Attiecināmās izmaksas",IF('3a+c+n'!$Q67="A",'3a+c+n'!D67,0),0)</f>
        <v>0</v>
      </c>
      <c r="E67" s="76"/>
      <c r="F67" s="76"/>
      <c r="G67" s="76" t="n">
        <f aca="false">IF($C$4="Attiecināmās izmaksas",IF('3a+c+n'!$Q67="A",'3a+c+n'!G67,0),0)</f>
        <v>0</v>
      </c>
      <c r="H67" s="76" t="n">
        <f aca="false">IF($C$4="Attiecināmās izmaksas",IF('3a+c+n'!$Q67="A",'3a+c+n'!H67,0),0)</f>
        <v>0</v>
      </c>
      <c r="I67" s="76"/>
      <c r="J67" s="76"/>
      <c r="K67" s="76" t="n">
        <f aca="false">IF($C$4="Attiecināmās izmaksas",IF('3a+c+n'!$Q67="A",'3a+c+n'!K67,0),0)</f>
        <v>0</v>
      </c>
      <c r="L67" s="76" t="n">
        <f aca="false">IF($C$4="Attiecināmās izmaksas",IF('3a+c+n'!$Q67="A",'3a+c+n'!L67,0),0)</f>
        <v>0</v>
      </c>
      <c r="M67" s="76" t="n">
        <f aca="false">IF($C$4="Attiecināmās izmaksas",IF('3a+c+n'!$Q67="A",'3a+c+n'!M67,0),0)</f>
        <v>0</v>
      </c>
      <c r="N67" s="76" t="n">
        <f aca="false">IF($C$4="Attiecināmās izmaksas",IF('3a+c+n'!$Q67="A",'3a+c+n'!N67,0),0)</f>
        <v>0</v>
      </c>
      <c r="O67" s="76" t="n">
        <f aca="false">IF($C$4="Attiecināmās izmaksas",IF('3a+c+n'!$Q67="A",'3a+c+n'!O67,0),0)</f>
        <v>0</v>
      </c>
      <c r="P67" s="76" t="n">
        <f aca="false">IF($C$4="Attiecināmās izmaksas",IF('3a+c+n'!$Q67="A",'3a+c+n'!P67,0),0)</f>
        <v>0</v>
      </c>
    </row>
    <row r="68" customFormat="false" ht="11.25" hidden="false" customHeight="false" outlineLevel="0" collapsed="false">
      <c r="A68" s="72" t="n">
        <f aca="false">IF(P68=0,0,IF(COUNTBLANK(P68)=1,0,COUNTA($P$14:P68)))</f>
        <v>0</v>
      </c>
      <c r="B68" s="76" t="str">
        <f aca="false">IF($C$4="Attiecināmās izmaksas",IF('3a+c+n'!$Q68="A",'3a+c+n'!B68,0),0)</f>
        <v>CN 87</v>
      </c>
      <c r="C68" s="76" t="str">
        <f aca="false">IF($C$4="Attiecināmās izmaksas",IF('3a+c+n'!$Q68="A",'3a+c+n'!C68,0),0)</f>
        <v>Ātri cietējoša java slīpumu veidošanai</v>
      </c>
      <c r="D68" s="76" t="str">
        <f aca="false">IF($C$4="Attiecināmās izmaksas",IF('3a+c+n'!$Q68="A",'3a+c+n'!D68,0),0)</f>
        <v>kg</v>
      </c>
      <c r="E68" s="76"/>
      <c r="F68" s="76"/>
      <c r="G68" s="76" t="n">
        <f aca="false">IF($C$4="Attiecināmās izmaksas",IF('3a+c+n'!$Q68="A",'3a+c+n'!G68,0),0)</f>
        <v>0</v>
      </c>
      <c r="H68" s="76" t="n">
        <f aca="false">IF($C$4="Attiecināmās izmaksas",IF('3a+c+n'!$Q68="A",'3a+c+n'!H68,0),0)</f>
        <v>0</v>
      </c>
      <c r="I68" s="76"/>
      <c r="J68" s="76"/>
      <c r="K68" s="76" t="n">
        <f aca="false">IF($C$4="Attiecināmās izmaksas",IF('3a+c+n'!$Q68="A",'3a+c+n'!K68,0),0)</f>
        <v>0</v>
      </c>
      <c r="L68" s="76" t="n">
        <f aca="false">IF($C$4="Attiecināmās izmaksas",IF('3a+c+n'!$Q68="A",'3a+c+n'!L68,0),0)</f>
        <v>0</v>
      </c>
      <c r="M68" s="76" t="n">
        <f aca="false">IF($C$4="Attiecināmās izmaksas",IF('3a+c+n'!$Q68="A",'3a+c+n'!M68,0),0)</f>
        <v>0</v>
      </c>
      <c r="N68" s="76" t="n">
        <f aca="false">IF($C$4="Attiecināmās izmaksas",IF('3a+c+n'!$Q68="A",'3a+c+n'!N68,0),0)</f>
        <v>0</v>
      </c>
      <c r="O68" s="76" t="n">
        <f aca="false">IF($C$4="Attiecināmās izmaksas",IF('3a+c+n'!$Q68="A",'3a+c+n'!O68,0),0)</f>
        <v>0</v>
      </c>
      <c r="P68" s="76" t="n">
        <f aca="false">IF($C$4="Attiecināmās izmaksas",IF('3a+c+n'!$Q68="A",'3a+c+n'!P68,0),0)</f>
        <v>0</v>
      </c>
    </row>
    <row r="69" customFormat="false" ht="11.25" hidden="false" customHeight="false" outlineLevel="0" collapsed="false">
      <c r="A69" s="72" t="n">
        <f aca="false">IF(P69=0,0,IF(COUNTBLANK(P69)=1,0,COUNTA($P$14:P69)))</f>
        <v>0</v>
      </c>
      <c r="B69" s="76" t="str">
        <f aca="false">IF($C$4="Attiecināmās izmaksas",IF('3a+c+n'!$Q69="A",'3a+c+n'!B69,0),0)</f>
        <v>CC 81</v>
      </c>
      <c r="C69" s="76" t="str">
        <f aca="false">IF($C$4="Attiecināmās izmaksas",IF('3a+c+n'!$Q69="A",'3a+c+n'!C69,0),0)</f>
        <v>Kontaktemulsija</v>
      </c>
      <c r="D69" s="76" t="str">
        <f aca="false">IF($C$4="Attiecināmās izmaksas",IF('3a+c+n'!$Q69="A",'3a+c+n'!D69,0),0)</f>
        <v>l</v>
      </c>
      <c r="E69" s="76"/>
      <c r="F69" s="76"/>
      <c r="G69" s="76" t="n">
        <f aca="false">IF($C$4="Attiecināmās izmaksas",IF('3a+c+n'!$Q69="A",'3a+c+n'!G69,0),0)</f>
        <v>0</v>
      </c>
      <c r="H69" s="76" t="n">
        <f aca="false">IF($C$4="Attiecināmās izmaksas",IF('3a+c+n'!$Q69="A",'3a+c+n'!H69,0),0)</f>
        <v>0</v>
      </c>
      <c r="I69" s="76"/>
      <c r="J69" s="76"/>
      <c r="K69" s="76" t="n">
        <f aca="false">IF($C$4="Attiecināmās izmaksas",IF('3a+c+n'!$Q69="A",'3a+c+n'!K69,0),0)</f>
        <v>0</v>
      </c>
      <c r="L69" s="76" t="n">
        <f aca="false">IF($C$4="Attiecināmās izmaksas",IF('3a+c+n'!$Q69="A",'3a+c+n'!L69,0),0)</f>
        <v>0</v>
      </c>
      <c r="M69" s="76" t="n">
        <f aca="false">IF($C$4="Attiecināmās izmaksas",IF('3a+c+n'!$Q69="A",'3a+c+n'!M69,0),0)</f>
        <v>0</v>
      </c>
      <c r="N69" s="76" t="n">
        <f aca="false">IF($C$4="Attiecināmās izmaksas",IF('3a+c+n'!$Q69="A",'3a+c+n'!N69,0),0)</f>
        <v>0</v>
      </c>
      <c r="O69" s="76" t="n">
        <f aca="false">IF($C$4="Attiecināmās izmaksas",IF('3a+c+n'!$Q69="A",'3a+c+n'!O69,0),0)</f>
        <v>0</v>
      </c>
      <c r="P69" s="76" t="n">
        <f aca="false">IF($C$4="Attiecināmās izmaksas",IF('3a+c+n'!$Q69="A",'3a+c+n'!P69,0),0)</f>
        <v>0</v>
      </c>
    </row>
    <row r="70" customFormat="false" ht="11.25" hidden="false" customHeight="false" outlineLevel="0" collapsed="false">
      <c r="A70" s="72" t="n">
        <f aca="false">IF(P70=0,0,IF(COUNTBLANK(P70)=1,0,COUNTA($P$14:P70)))</f>
        <v>0</v>
      </c>
      <c r="B70" s="76" t="str">
        <f aca="false">IF($C$4="Attiecināmās izmaksas",IF('3a+c+n'!$Q70="A",'3a+c+n'!B70,0),0)</f>
        <v>CS 40</v>
      </c>
      <c r="C70" s="76" t="str">
        <f aca="false">IF($C$4="Attiecināmās izmaksas",IF('3a+c+n'!$Q70="A",'3a+c+n'!C70,0),0)</f>
        <v>Putu aukla deformācijas šuvēm d=10</v>
      </c>
      <c r="D70" s="76" t="str">
        <f aca="false">IF($C$4="Attiecināmās izmaksas",IF('3a+c+n'!$Q70="A",'3a+c+n'!D70,0),0)</f>
        <v>m</v>
      </c>
      <c r="E70" s="76"/>
      <c r="F70" s="76"/>
      <c r="G70" s="76" t="n">
        <f aca="false">IF($C$4="Attiecināmās izmaksas",IF('3a+c+n'!$Q70="A",'3a+c+n'!G70,0),0)</f>
        <v>0</v>
      </c>
      <c r="H70" s="76" t="n">
        <f aca="false">IF($C$4="Attiecināmās izmaksas",IF('3a+c+n'!$Q70="A",'3a+c+n'!H70,0),0)</f>
        <v>0</v>
      </c>
      <c r="I70" s="76"/>
      <c r="J70" s="76"/>
      <c r="K70" s="76" t="n">
        <f aca="false">IF($C$4="Attiecināmās izmaksas",IF('3a+c+n'!$Q70="A",'3a+c+n'!K70,0),0)</f>
        <v>0</v>
      </c>
      <c r="L70" s="76" t="n">
        <f aca="false">IF($C$4="Attiecināmās izmaksas",IF('3a+c+n'!$Q70="A",'3a+c+n'!L70,0),0)</f>
        <v>0</v>
      </c>
      <c r="M70" s="76" t="n">
        <f aca="false">IF($C$4="Attiecināmās izmaksas",IF('3a+c+n'!$Q70="A",'3a+c+n'!M70,0),0)</f>
        <v>0</v>
      </c>
      <c r="N70" s="76" t="n">
        <f aca="false">IF($C$4="Attiecināmās izmaksas",IF('3a+c+n'!$Q70="A",'3a+c+n'!N70,0),0)</f>
        <v>0</v>
      </c>
      <c r="O70" s="76" t="n">
        <f aca="false">IF($C$4="Attiecināmās izmaksas",IF('3a+c+n'!$Q70="A",'3a+c+n'!O70,0),0)</f>
        <v>0</v>
      </c>
      <c r="P70" s="76" t="n">
        <f aca="false">IF($C$4="Attiecināmās izmaksas",IF('3a+c+n'!$Q70="A",'3a+c+n'!P70,0),0)</f>
        <v>0</v>
      </c>
    </row>
    <row r="71" customFormat="false" ht="11.25" hidden="false" customHeight="false" outlineLevel="0" collapsed="false">
      <c r="A71" s="72" t="n">
        <f aca="false">IF(P71=0,0,IF(COUNTBLANK(P71)=1,0,COUNTA($P$14:P71)))</f>
        <v>0</v>
      </c>
      <c r="B71" s="76" t="str">
        <f aca="false">IF($C$4="Attiecināmās izmaksas",IF('3a+c+n'!$Q71="A",'3a+c+n'!B71,0),0)</f>
        <v>CS 29</v>
      </c>
      <c r="C71" s="76" t="str">
        <f aca="false">IF($C$4="Attiecināmās izmaksas",IF('3a+c+n'!$Q71="A",'3a+c+n'!C71,0),0)</f>
        <v>Poliuretāna mastika deformācijas šuvēm</v>
      </c>
      <c r="D71" s="76" t="str">
        <f aca="false">IF($C$4="Attiecināmās izmaksas",IF('3a+c+n'!$Q71="A",'3a+c+n'!D71,0),0)</f>
        <v>gab</v>
      </c>
      <c r="E71" s="76"/>
      <c r="F71" s="76"/>
      <c r="G71" s="76" t="n">
        <f aca="false">IF($C$4="Attiecināmās izmaksas",IF('3a+c+n'!$Q71="A",'3a+c+n'!G71,0),0)</f>
        <v>0</v>
      </c>
      <c r="H71" s="76" t="n">
        <f aca="false">IF($C$4="Attiecināmās izmaksas",IF('3a+c+n'!$Q71="A",'3a+c+n'!H71,0),0)</f>
        <v>0</v>
      </c>
      <c r="I71" s="76"/>
      <c r="J71" s="76"/>
      <c r="K71" s="76" t="n">
        <f aca="false">IF($C$4="Attiecināmās izmaksas",IF('3a+c+n'!$Q71="A",'3a+c+n'!K71,0),0)</f>
        <v>0</v>
      </c>
      <c r="L71" s="76" t="n">
        <f aca="false">IF($C$4="Attiecināmās izmaksas",IF('3a+c+n'!$Q71="A",'3a+c+n'!L71,0),0)</f>
        <v>0</v>
      </c>
      <c r="M71" s="76" t="n">
        <f aca="false">IF($C$4="Attiecināmās izmaksas",IF('3a+c+n'!$Q71="A",'3a+c+n'!M71,0),0)</f>
        <v>0</v>
      </c>
      <c r="N71" s="76" t="n">
        <f aca="false">IF($C$4="Attiecināmās izmaksas",IF('3a+c+n'!$Q71="A",'3a+c+n'!N71,0),0)</f>
        <v>0</v>
      </c>
      <c r="O71" s="76" t="n">
        <f aca="false">IF($C$4="Attiecināmās izmaksas",IF('3a+c+n'!$Q71="A",'3a+c+n'!O71,0),0)</f>
        <v>0</v>
      </c>
      <c r="P71" s="76" t="n">
        <f aca="false">IF($C$4="Attiecināmās izmaksas",IF('3a+c+n'!$Q71="A",'3a+c+n'!P71,0),0)</f>
        <v>0</v>
      </c>
    </row>
    <row r="72" customFormat="false" ht="11.25" hidden="false" customHeight="false" outlineLevel="0" collapsed="false">
      <c r="A72" s="72" t="n">
        <f aca="false">IF(P72=0,0,IF(COUNTBLANK(P72)=1,0,COUNTA($P$14:P72)))</f>
        <v>0</v>
      </c>
      <c r="B72" s="76" t="str">
        <f aca="false">IF($C$4="Attiecināmās izmaksas",IF('3a+c+n'!$Q72="A",'3a+c+n'!B72,0),0)</f>
        <v>CR 90</v>
      </c>
      <c r="C72" s="76" t="str">
        <f aca="false">IF($C$4="Attiecināmās izmaksas",IF('3a+c+n'!$Q72="A",'3a+c+n'!C72,0),0)</f>
        <v>Hidroizolējošs cementa pārklājums</v>
      </c>
      <c r="D72" s="76" t="str">
        <f aca="false">IF($C$4="Attiecināmās izmaksas",IF('3a+c+n'!$Q72="A",'3a+c+n'!D72,0),0)</f>
        <v>kg</v>
      </c>
      <c r="E72" s="76"/>
      <c r="F72" s="76"/>
      <c r="G72" s="76" t="n">
        <f aca="false">IF($C$4="Attiecināmās izmaksas",IF('3a+c+n'!$Q72="A",'3a+c+n'!G72,0),0)</f>
        <v>0</v>
      </c>
      <c r="H72" s="76" t="n">
        <f aca="false">IF($C$4="Attiecināmās izmaksas",IF('3a+c+n'!$Q72="A",'3a+c+n'!H72,0),0)</f>
        <v>0</v>
      </c>
      <c r="I72" s="76"/>
      <c r="J72" s="76"/>
      <c r="K72" s="76" t="n">
        <f aca="false">IF($C$4="Attiecināmās izmaksas",IF('3a+c+n'!$Q72="A",'3a+c+n'!K72,0),0)</f>
        <v>0</v>
      </c>
      <c r="L72" s="76" t="n">
        <f aca="false">IF($C$4="Attiecināmās izmaksas",IF('3a+c+n'!$Q72="A",'3a+c+n'!L72,0),0)</f>
        <v>0</v>
      </c>
      <c r="M72" s="76" t="n">
        <f aca="false">IF($C$4="Attiecināmās izmaksas",IF('3a+c+n'!$Q72="A",'3a+c+n'!M72,0),0)</f>
        <v>0</v>
      </c>
      <c r="N72" s="76" t="n">
        <f aca="false">IF($C$4="Attiecināmās izmaksas",IF('3a+c+n'!$Q72="A",'3a+c+n'!N72,0),0)</f>
        <v>0</v>
      </c>
      <c r="O72" s="76" t="n">
        <f aca="false">IF($C$4="Attiecināmās izmaksas",IF('3a+c+n'!$Q72="A",'3a+c+n'!O72,0),0)</f>
        <v>0</v>
      </c>
      <c r="P72" s="76" t="n">
        <f aca="false">IF($C$4="Attiecināmās izmaksas",IF('3a+c+n'!$Q72="A",'3a+c+n'!P72,0),0)</f>
        <v>0</v>
      </c>
    </row>
    <row r="73" customFormat="false" ht="22.5" hidden="false" customHeight="false" outlineLevel="0" collapsed="false">
      <c r="A73" s="72" t="n">
        <f aca="false">IF(P73=0,0,IF(COUNTBLANK(P73)=1,0,COUNTA($P$14:P73)))</f>
        <v>0</v>
      </c>
      <c r="B73" s="76" t="str">
        <f aca="false">IF($C$4="Attiecināmās izmaksas",IF('3a+c+n'!$Q73="A",'3a+c+n'!B73,0),0)</f>
        <v>CL 152</v>
      </c>
      <c r="C73" s="76" t="str">
        <f aca="false">IF($C$4="Attiecināmās izmaksas",IF('3a+c+n'!$Q73="A",'3a+c+n'!C73,0),0)</f>
        <v>Hidroizolācijas lente Sikaflex - 15LM vai analogs</v>
      </c>
      <c r="D73" s="76" t="str">
        <f aca="false">IF($C$4="Attiecināmās izmaksas",IF('3a+c+n'!$Q73="A",'3a+c+n'!D73,0),0)</f>
        <v>m</v>
      </c>
      <c r="E73" s="76"/>
      <c r="F73" s="76"/>
      <c r="G73" s="76" t="n">
        <f aca="false">IF($C$4="Attiecināmās izmaksas",IF('3a+c+n'!$Q73="A",'3a+c+n'!G73,0),0)</f>
        <v>0</v>
      </c>
      <c r="H73" s="76" t="n">
        <f aca="false">IF($C$4="Attiecināmās izmaksas",IF('3a+c+n'!$Q73="A",'3a+c+n'!H73,0),0)</f>
        <v>0</v>
      </c>
      <c r="I73" s="76"/>
      <c r="J73" s="76"/>
      <c r="K73" s="76" t="n">
        <f aca="false">IF($C$4="Attiecināmās izmaksas",IF('3a+c+n'!$Q73="A",'3a+c+n'!K73,0),0)</f>
        <v>0</v>
      </c>
      <c r="L73" s="76" t="n">
        <f aca="false">IF($C$4="Attiecināmās izmaksas",IF('3a+c+n'!$Q73="A",'3a+c+n'!L73,0),0)</f>
        <v>0</v>
      </c>
      <c r="M73" s="76" t="n">
        <f aca="false">IF($C$4="Attiecināmās izmaksas",IF('3a+c+n'!$Q73="A",'3a+c+n'!M73,0),0)</f>
        <v>0</v>
      </c>
      <c r="N73" s="76" t="n">
        <f aca="false">IF($C$4="Attiecināmās izmaksas",IF('3a+c+n'!$Q73="A",'3a+c+n'!N73,0),0)</f>
        <v>0</v>
      </c>
      <c r="O73" s="76" t="n">
        <f aca="false">IF($C$4="Attiecināmās izmaksas",IF('3a+c+n'!$Q73="A",'3a+c+n'!O73,0),0)</f>
        <v>0</v>
      </c>
      <c r="P73" s="76" t="n">
        <f aca="false">IF($C$4="Attiecināmās izmaksas",IF('3a+c+n'!$Q73="A",'3a+c+n'!P73,0),0)</f>
        <v>0</v>
      </c>
    </row>
    <row r="74" customFormat="false" ht="11.25" hidden="false" customHeight="false" outlineLevel="0" collapsed="false">
      <c r="A74" s="72" t="n">
        <f aca="false">IF(P74=0,0,IF(COUNTBLANK(P74)=1,0,COUNTA($P$14:P74)))</f>
        <v>0</v>
      </c>
      <c r="B74" s="76" t="str">
        <f aca="false">IF($C$4="Attiecināmās izmaksas",IF('3a+c+n'!$Q74="A",'3a+c+n'!B74,0),0)</f>
        <v>CM 17</v>
      </c>
      <c r="C74" s="76" t="str">
        <f aca="false">IF($C$4="Attiecināmās izmaksas",IF('3a+c+n'!$Q74="A",'3a+c+n'!C74,0),0)</f>
        <v>Flīžu līme āra darbiem</v>
      </c>
      <c r="D74" s="76" t="str">
        <f aca="false">IF($C$4="Attiecināmās izmaksas",IF('3a+c+n'!$Q74="A",'3a+c+n'!D74,0),0)</f>
        <v>kg</v>
      </c>
      <c r="E74" s="76"/>
      <c r="F74" s="76"/>
      <c r="G74" s="76" t="n">
        <f aca="false">IF($C$4="Attiecināmās izmaksas",IF('3a+c+n'!$Q74="A",'3a+c+n'!G74,0),0)</f>
        <v>0</v>
      </c>
      <c r="H74" s="76" t="n">
        <f aca="false">IF($C$4="Attiecināmās izmaksas",IF('3a+c+n'!$Q74="A",'3a+c+n'!H74,0),0)</f>
        <v>0</v>
      </c>
      <c r="I74" s="76"/>
      <c r="J74" s="76"/>
      <c r="K74" s="76" t="n">
        <f aca="false">IF($C$4="Attiecināmās izmaksas",IF('3a+c+n'!$Q74="A",'3a+c+n'!K74,0),0)</f>
        <v>0</v>
      </c>
      <c r="L74" s="76" t="n">
        <f aca="false">IF($C$4="Attiecināmās izmaksas",IF('3a+c+n'!$Q74="A",'3a+c+n'!L74,0),0)</f>
        <v>0</v>
      </c>
      <c r="M74" s="76" t="n">
        <f aca="false">IF($C$4="Attiecināmās izmaksas",IF('3a+c+n'!$Q74="A",'3a+c+n'!M74,0),0)</f>
        <v>0</v>
      </c>
      <c r="N74" s="76" t="n">
        <f aca="false">IF($C$4="Attiecināmās izmaksas",IF('3a+c+n'!$Q74="A",'3a+c+n'!N74,0),0)</f>
        <v>0</v>
      </c>
      <c r="O74" s="76" t="n">
        <f aca="false">IF($C$4="Attiecināmās izmaksas",IF('3a+c+n'!$Q74="A",'3a+c+n'!O74,0),0)</f>
        <v>0</v>
      </c>
      <c r="P74" s="76" t="n">
        <f aca="false">IF($C$4="Attiecināmās izmaksas",IF('3a+c+n'!$Q74="A",'3a+c+n'!P74,0),0)</f>
        <v>0</v>
      </c>
    </row>
    <row r="75" customFormat="false" ht="11.25" hidden="false" customHeight="false" outlineLevel="0" collapsed="false">
      <c r="A75" s="72" t="n">
        <f aca="false">IF(P75=0,0,IF(COUNTBLANK(P75)=1,0,COUNTA($P$14:P75)))</f>
        <v>0</v>
      </c>
      <c r="B75" s="76" t="n">
        <f aca="false">IF($C$4="Attiecināmās izmaksas",IF('3a+c+n'!$Q75="A",'3a+c+n'!B75,0),0)</f>
        <v>0</v>
      </c>
      <c r="C75" s="76" t="str">
        <f aca="false">IF($C$4="Attiecināmās izmaksas",IF('3a+c+n'!$Q75="A",'3a+c+n'!C75,0),0)</f>
        <v>salu izturīgās akmens masas flīzes</v>
      </c>
      <c r="D75" s="76" t="str">
        <f aca="false">IF($C$4="Attiecināmās izmaksas",IF('3a+c+n'!$Q75="A",'3a+c+n'!D75,0),0)</f>
        <v>m²</v>
      </c>
      <c r="E75" s="76"/>
      <c r="F75" s="76"/>
      <c r="G75" s="76" t="n">
        <f aca="false">IF($C$4="Attiecināmās izmaksas",IF('3a+c+n'!$Q75="A",'3a+c+n'!G75,0),0)</f>
        <v>0</v>
      </c>
      <c r="H75" s="76" t="n">
        <f aca="false">IF($C$4="Attiecināmās izmaksas",IF('3a+c+n'!$Q75="A",'3a+c+n'!H75,0),0)</f>
        <v>0</v>
      </c>
      <c r="I75" s="76"/>
      <c r="J75" s="76"/>
      <c r="K75" s="76" t="n">
        <f aca="false">IF($C$4="Attiecināmās izmaksas",IF('3a+c+n'!$Q75="A",'3a+c+n'!K75,0),0)</f>
        <v>0</v>
      </c>
      <c r="L75" s="76" t="n">
        <f aca="false">IF($C$4="Attiecināmās izmaksas",IF('3a+c+n'!$Q75="A",'3a+c+n'!L75,0),0)</f>
        <v>0</v>
      </c>
      <c r="M75" s="76" t="n">
        <f aca="false">IF($C$4="Attiecināmās izmaksas",IF('3a+c+n'!$Q75="A",'3a+c+n'!M75,0),0)</f>
        <v>0</v>
      </c>
      <c r="N75" s="76" t="n">
        <f aca="false">IF($C$4="Attiecināmās izmaksas",IF('3a+c+n'!$Q75="A",'3a+c+n'!N75,0),0)</f>
        <v>0</v>
      </c>
      <c r="O75" s="76" t="n">
        <f aca="false">IF($C$4="Attiecināmās izmaksas",IF('3a+c+n'!$Q75="A",'3a+c+n'!O75,0),0)</f>
        <v>0</v>
      </c>
      <c r="P75" s="76" t="n">
        <f aca="false">IF($C$4="Attiecināmās izmaksas",IF('3a+c+n'!$Q75="A",'3a+c+n'!P75,0),0)</f>
        <v>0</v>
      </c>
    </row>
    <row r="76" customFormat="false" ht="11.25" hidden="false" customHeight="false" outlineLevel="0" collapsed="false">
      <c r="A76" s="72" t="n">
        <f aca="false">IF(P76=0,0,IF(COUNTBLANK(P76)=1,0,COUNTA($P$14:P76)))</f>
        <v>0</v>
      </c>
      <c r="B76" s="76" t="str">
        <f aca="false">IF($C$4="Attiecināmās izmaksas",IF('3a+c+n'!$Q76="A",'3a+c+n'!B76,0),0)</f>
        <v>CE 43</v>
      </c>
      <c r="C76" s="76" t="str">
        <f aca="false">IF($C$4="Attiecināmās izmaksas",IF('3a+c+n'!$Q76="A",'3a+c+n'!C76,0),0)</f>
        <v>Šuvotājs āra darbiem pelēks</v>
      </c>
      <c r="D76" s="76" t="str">
        <f aca="false">IF($C$4="Attiecināmās izmaksas",IF('3a+c+n'!$Q76="A",'3a+c+n'!D76,0),0)</f>
        <v>kg</v>
      </c>
      <c r="E76" s="76"/>
      <c r="F76" s="76"/>
      <c r="G76" s="76" t="n">
        <f aca="false">IF($C$4="Attiecināmās izmaksas",IF('3a+c+n'!$Q76="A",'3a+c+n'!G76,0),0)</f>
        <v>0</v>
      </c>
      <c r="H76" s="76" t="n">
        <f aca="false">IF($C$4="Attiecināmās izmaksas",IF('3a+c+n'!$Q76="A",'3a+c+n'!H76,0),0)</f>
        <v>0</v>
      </c>
      <c r="I76" s="76"/>
      <c r="J76" s="76"/>
      <c r="K76" s="76" t="n">
        <f aca="false">IF($C$4="Attiecināmās izmaksas",IF('3a+c+n'!$Q76="A",'3a+c+n'!K76,0),0)</f>
        <v>0</v>
      </c>
      <c r="L76" s="76" t="n">
        <f aca="false">IF($C$4="Attiecināmās izmaksas",IF('3a+c+n'!$Q76="A",'3a+c+n'!L76,0),0)</f>
        <v>0</v>
      </c>
      <c r="M76" s="76" t="n">
        <f aca="false">IF($C$4="Attiecināmās izmaksas",IF('3a+c+n'!$Q76="A",'3a+c+n'!M76,0),0)</f>
        <v>0</v>
      </c>
      <c r="N76" s="76" t="n">
        <f aca="false">IF($C$4="Attiecināmās izmaksas",IF('3a+c+n'!$Q76="A",'3a+c+n'!N76,0),0)</f>
        <v>0</v>
      </c>
      <c r="O76" s="76" t="n">
        <f aca="false">IF($C$4="Attiecināmās izmaksas",IF('3a+c+n'!$Q76="A",'3a+c+n'!O76,0),0)</f>
        <v>0</v>
      </c>
      <c r="P76" s="76" t="n">
        <f aca="false">IF($C$4="Attiecināmās izmaksas",IF('3a+c+n'!$Q76="A",'3a+c+n'!P76,0),0)</f>
        <v>0</v>
      </c>
    </row>
    <row r="77" customFormat="false" ht="11.25" hidden="false" customHeight="false" outlineLevel="0" collapsed="false">
      <c r="A77" s="72" t="n">
        <f aca="false">IF(P77=0,0,IF(COUNTBLANK(P77)=1,0,COUNTA($P$14:P77)))</f>
        <v>0</v>
      </c>
      <c r="B77" s="76" t="str">
        <f aca="false">IF($C$4="Attiecināmās izmaksas",IF('3a+c+n'!$Q77="A",'3a+c+n'!B77,0),0)</f>
        <v>CS 25</v>
      </c>
      <c r="C77" s="76" t="str">
        <f aca="false">IF($C$4="Attiecināmās izmaksas",IF('3a+c+n'!$Q77="A",'3a+c+n'!C77,0),0)</f>
        <v>Silikons āra darbiem pelēks</v>
      </c>
      <c r="D77" s="76" t="str">
        <f aca="false">IF($C$4="Attiecināmās izmaksas",IF('3a+c+n'!$Q77="A",'3a+c+n'!D77,0),0)</f>
        <v>gb</v>
      </c>
      <c r="E77" s="76"/>
      <c r="F77" s="76"/>
      <c r="G77" s="76" t="n">
        <f aca="false">IF($C$4="Attiecināmās izmaksas",IF('3a+c+n'!$Q77="A",'3a+c+n'!G77,0),0)</f>
        <v>0</v>
      </c>
      <c r="H77" s="76" t="n">
        <f aca="false">IF($C$4="Attiecināmās izmaksas",IF('3a+c+n'!$Q77="A",'3a+c+n'!H77,0),0)</f>
        <v>0</v>
      </c>
      <c r="I77" s="76"/>
      <c r="J77" s="76"/>
      <c r="K77" s="76" t="n">
        <f aca="false">IF($C$4="Attiecināmās izmaksas",IF('3a+c+n'!$Q77="A",'3a+c+n'!K77,0),0)</f>
        <v>0</v>
      </c>
      <c r="L77" s="76" t="n">
        <f aca="false">IF($C$4="Attiecināmās izmaksas",IF('3a+c+n'!$Q77="A",'3a+c+n'!L77,0),0)</f>
        <v>0</v>
      </c>
      <c r="M77" s="76" t="n">
        <f aca="false">IF($C$4="Attiecināmās izmaksas",IF('3a+c+n'!$Q77="A",'3a+c+n'!M77,0),0)</f>
        <v>0</v>
      </c>
      <c r="N77" s="76" t="n">
        <f aca="false">IF($C$4="Attiecināmās izmaksas",IF('3a+c+n'!$Q77="A",'3a+c+n'!N77,0),0)</f>
        <v>0</v>
      </c>
      <c r="O77" s="76" t="n">
        <f aca="false">IF($C$4="Attiecināmās izmaksas",IF('3a+c+n'!$Q77="A",'3a+c+n'!O77,0),0)</f>
        <v>0</v>
      </c>
      <c r="P77" s="76" t="n">
        <f aca="false">IF($C$4="Attiecināmās izmaksas",IF('3a+c+n'!$Q77="A",'3a+c+n'!P77,0),0)</f>
        <v>0</v>
      </c>
    </row>
    <row r="78" customFormat="false" ht="12" hidden="false" customHeight="true" outlineLevel="0" collapsed="false">
      <c r="A78" s="226" t="s">
        <v>126</v>
      </c>
      <c r="B78" s="226"/>
      <c r="C78" s="226"/>
      <c r="D78" s="226"/>
      <c r="E78" s="226"/>
      <c r="F78" s="226"/>
      <c r="G78" s="226"/>
      <c r="H78" s="226"/>
      <c r="I78" s="226"/>
      <c r="J78" s="226"/>
      <c r="K78" s="226"/>
      <c r="L78" s="227" t="n">
        <f aca="false">SUM(L14:L77)</f>
        <v>0</v>
      </c>
      <c r="M78" s="227" t="n">
        <f aca="false">SUM(M14:M77)</f>
        <v>0</v>
      </c>
      <c r="N78" s="227" t="n">
        <f aca="false">SUM(N14:N77)</f>
        <v>0</v>
      </c>
      <c r="O78" s="227" t="n">
        <f aca="false">SUM(O14:O77)</f>
        <v>0</v>
      </c>
      <c r="P78" s="227" t="n">
        <f aca="false">SUM(P14:P77)</f>
        <v>0</v>
      </c>
    </row>
    <row r="79" customFormat="false" ht="11.25" hidden="false" customHeight="false" outlineLevel="0" collapsed="false">
      <c r="A79" s="33"/>
      <c r="B79" s="33"/>
      <c r="C79" s="33"/>
      <c r="D79" s="33"/>
      <c r="E79" s="33"/>
      <c r="F79" s="33"/>
      <c r="G79" s="33"/>
      <c r="H79" s="33"/>
      <c r="I79" s="33"/>
      <c r="J79" s="33"/>
      <c r="K79" s="33"/>
      <c r="L79" s="33"/>
      <c r="M79" s="33"/>
      <c r="N79" s="33"/>
      <c r="O79" s="33"/>
      <c r="P79" s="33"/>
    </row>
    <row r="80" customFormat="false" ht="11.25" hidden="false" customHeight="false" outlineLevel="0" collapsed="false">
      <c r="A80" s="33"/>
      <c r="B80" s="33"/>
      <c r="C80" s="33"/>
      <c r="D80" s="33"/>
      <c r="E80" s="33"/>
      <c r="F80" s="33"/>
      <c r="G80" s="33"/>
      <c r="H80" s="33"/>
      <c r="I80" s="33"/>
      <c r="J80" s="33"/>
      <c r="K80" s="33"/>
      <c r="L80" s="33"/>
      <c r="M80" s="33"/>
      <c r="N80" s="33"/>
      <c r="O80" s="33"/>
      <c r="P80" s="33"/>
    </row>
    <row r="81" customFormat="false" ht="11.25" hidden="false" customHeight="false" outlineLevel="0" collapsed="false">
      <c r="A81" s="1" t="s">
        <v>19</v>
      </c>
      <c r="B81" s="33"/>
      <c r="C81" s="45" t="n">
        <f aca="false">'Kops n'!C31:H31</f>
        <v>0</v>
      </c>
      <c r="D81" s="45"/>
      <c r="E81" s="45"/>
      <c r="F81" s="45"/>
      <c r="G81" s="45"/>
      <c r="H81" s="45"/>
      <c r="I81" s="33"/>
      <c r="J81" s="33"/>
      <c r="K81" s="33"/>
      <c r="L81" s="33"/>
      <c r="M81" s="33"/>
      <c r="N81" s="33"/>
      <c r="O81" s="33"/>
      <c r="P81" s="33"/>
    </row>
    <row r="82" customFormat="false" ht="11.25" hidden="false" customHeight="true" outlineLevel="0" collapsed="false">
      <c r="A82" s="33"/>
      <c r="B82" s="33"/>
      <c r="C82" s="31" t="s">
        <v>20</v>
      </c>
      <c r="D82" s="31"/>
      <c r="E82" s="31"/>
      <c r="F82" s="31"/>
      <c r="G82" s="31"/>
      <c r="H82" s="31"/>
      <c r="I82" s="33"/>
      <c r="J82" s="33"/>
      <c r="K82" s="33"/>
      <c r="L82" s="33"/>
      <c r="M82" s="33"/>
      <c r="N82" s="33"/>
      <c r="O82" s="33"/>
      <c r="P82" s="33"/>
    </row>
    <row r="83" customFormat="false" ht="11.25" hidden="false" customHeight="false" outlineLevel="0" collapsed="false">
      <c r="A83" s="33"/>
      <c r="B83" s="33"/>
      <c r="C83" s="33"/>
      <c r="D83" s="33"/>
      <c r="E83" s="33"/>
      <c r="F83" s="33"/>
      <c r="G83" s="33"/>
      <c r="H83" s="33"/>
      <c r="I83" s="33"/>
      <c r="J83" s="33"/>
      <c r="K83" s="33"/>
      <c r="L83" s="33"/>
      <c r="M83" s="33"/>
      <c r="N83" s="33"/>
      <c r="O83" s="33"/>
      <c r="P83" s="33"/>
    </row>
    <row r="84" customFormat="false" ht="11.25" hidden="false" customHeight="false" outlineLevel="0" collapsed="false">
      <c r="A84" s="96" t="str">
        <f aca="false">'Kops n'!A34:D34</f>
        <v>Tāme sastādīta:</v>
      </c>
      <c r="B84" s="96"/>
      <c r="C84" s="96"/>
      <c r="D84" s="96"/>
      <c r="E84" s="33"/>
      <c r="F84" s="33"/>
      <c r="G84" s="33"/>
      <c r="H84" s="33"/>
      <c r="I84" s="33"/>
      <c r="J84" s="33"/>
      <c r="K84" s="33"/>
      <c r="L84" s="33"/>
      <c r="M84" s="33"/>
      <c r="N84" s="33"/>
      <c r="O84" s="33"/>
      <c r="P84" s="33"/>
    </row>
    <row r="85" customFormat="false" ht="11.25" hidden="false" customHeight="false" outlineLevel="0" collapsed="false">
      <c r="A85" s="33"/>
      <c r="B85" s="33"/>
      <c r="C85" s="33"/>
      <c r="D85" s="33"/>
      <c r="E85" s="33"/>
      <c r="F85" s="33"/>
      <c r="G85" s="33"/>
      <c r="H85" s="33"/>
      <c r="I85" s="33"/>
      <c r="J85" s="33"/>
      <c r="K85" s="33"/>
      <c r="L85" s="33"/>
      <c r="M85" s="33"/>
      <c r="N85" s="33"/>
      <c r="O85" s="33"/>
      <c r="P85" s="33"/>
    </row>
    <row r="86" customFormat="false" ht="11.25" hidden="false" customHeight="false" outlineLevel="0" collapsed="false">
      <c r="A86" s="1" t="s">
        <v>48</v>
      </c>
      <c r="B86" s="33"/>
      <c r="C86" s="45" t="n">
        <f aca="false">'Kops n'!C36:H36</f>
        <v>0</v>
      </c>
      <c r="D86" s="45"/>
      <c r="E86" s="45"/>
      <c r="F86" s="45"/>
      <c r="G86" s="45"/>
      <c r="H86" s="45"/>
      <c r="I86" s="33"/>
      <c r="J86" s="33"/>
      <c r="K86" s="33"/>
      <c r="L86" s="33"/>
      <c r="M86" s="33"/>
      <c r="N86" s="33"/>
      <c r="O86" s="33"/>
      <c r="P86" s="33"/>
    </row>
    <row r="87" customFormat="false" ht="11.25" hidden="false" customHeight="true" outlineLevel="0" collapsed="false">
      <c r="A87" s="33"/>
      <c r="B87" s="33"/>
      <c r="C87" s="31" t="s">
        <v>20</v>
      </c>
      <c r="D87" s="31"/>
      <c r="E87" s="31"/>
      <c r="F87" s="31"/>
      <c r="G87" s="31"/>
      <c r="H87" s="31"/>
      <c r="I87" s="33"/>
      <c r="J87" s="33"/>
      <c r="K87" s="33"/>
      <c r="L87" s="33"/>
      <c r="M87" s="33"/>
      <c r="N87" s="33"/>
      <c r="O87" s="33"/>
      <c r="P87" s="33"/>
    </row>
    <row r="88" customFormat="false" ht="11.25" hidden="false" customHeight="false" outlineLevel="0" collapsed="false">
      <c r="A88" s="33"/>
      <c r="B88" s="33"/>
      <c r="C88" s="33"/>
      <c r="D88" s="33"/>
      <c r="E88" s="33"/>
      <c r="F88" s="33"/>
      <c r="G88" s="33"/>
      <c r="H88" s="33"/>
      <c r="I88" s="33"/>
      <c r="J88" s="33"/>
      <c r="K88" s="33"/>
      <c r="L88" s="33"/>
      <c r="M88" s="33"/>
      <c r="N88" s="33"/>
      <c r="O88" s="33"/>
      <c r="P88" s="33"/>
    </row>
    <row r="89" customFormat="false" ht="11.25" hidden="false" customHeight="false" outlineLevel="0" collapsed="false">
      <c r="A89" s="97" t="s">
        <v>21</v>
      </c>
      <c r="B89" s="98"/>
      <c r="C89" s="99" t="n">
        <f aca="false">'Kops n'!C39</f>
        <v>0</v>
      </c>
      <c r="D89" s="98"/>
      <c r="E89" s="33"/>
      <c r="F89" s="33"/>
      <c r="G89" s="33"/>
      <c r="H89" s="33"/>
      <c r="I89" s="33"/>
      <c r="J89" s="33"/>
      <c r="K89" s="33"/>
      <c r="L89" s="33"/>
      <c r="M89" s="33"/>
      <c r="N89" s="33"/>
      <c r="O89" s="33"/>
      <c r="P89" s="33"/>
    </row>
    <row r="90" customFormat="false" ht="11.25" hidden="false" customHeight="false" outlineLevel="0" collapsed="false">
      <c r="A90" s="33"/>
      <c r="B90" s="33"/>
      <c r="C90" s="33"/>
      <c r="D90" s="33"/>
      <c r="E90" s="33"/>
      <c r="F90" s="33"/>
      <c r="G90" s="33"/>
      <c r="H90" s="33"/>
      <c r="I90" s="33"/>
      <c r="J90" s="33"/>
      <c r="K90" s="33"/>
      <c r="L90" s="33"/>
      <c r="M90" s="33"/>
      <c r="N90" s="33"/>
      <c r="O90" s="33"/>
      <c r="P90"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78:K78"/>
    <mergeCell ref="C81:H81"/>
    <mergeCell ref="C82:H82"/>
    <mergeCell ref="A84:D84"/>
    <mergeCell ref="C86:H86"/>
    <mergeCell ref="C87:H87"/>
  </mergeCells>
  <conditionalFormatting sqref="A78:K78">
    <cfRule type="containsText" priority="2" operator="containsText" aboveAverage="0" equalAverage="0" bottom="0" percent="0" rank="0" text="Tiešās izmaksas kopā, t. sk. darba devēja sociālais nodoklis __.__% " dxfId="3">
      <formula>NOT(ISERROR(SEARCH("Tiešās izmaksas kopā, t. sk. darba devēja sociālais nodoklis __.__% ",A78)))</formula>
    </cfRule>
  </conditionalFormatting>
  <conditionalFormatting sqref="C2:I2 D5:L8 N9:O9 A14:P77 L78:P78 C81:H81 C86:H86 C89">
    <cfRule type="cellIs" priority="3" operator="equal" aboveAverage="0" equalAverage="0" bottom="0" percent="0" rank="0" text="" dxfId="1">
      <formula>0</formula>
    </cfRule>
  </conditionalFormatting>
  <printOptions headings="false" gridLines="false" gridLinesSet="true" horizontalCentered="false" verticalCentered="false"/>
  <pageMargins left="0" right="0" top="0.39375" bottom="0.39375"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00"/>
    <pageSetUpPr fitToPage="false"/>
  </sheetPr>
  <dimension ref="A1:P9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26" activeCellId="0" sqref="C26"/>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5.28"/>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5.43"/>
    <col collapsed="false" customWidth="true" hidden="false" outlineLevel="0" max="7" min="7" style="1" width="4.86"/>
    <col collapsed="false" customWidth="true" hidden="false" outlineLevel="0" max="10" min="8" style="1" width="6.71"/>
    <col collapsed="false" customWidth="true" hidden="false" outlineLevel="0" max="11" min="11" style="1" width="7"/>
    <col collapsed="false" customWidth="true" hidden="false" outlineLevel="0" max="15" min="12" style="1" width="7.71"/>
    <col collapsed="false" customWidth="true" hidden="false" outlineLevel="0" max="16" min="16" style="1" width="9"/>
    <col collapsed="false" customWidth="false" hidden="false" outlineLevel="0" max="1024" min="17" style="1" width="9.14"/>
  </cols>
  <sheetData>
    <row r="1" customFormat="false" ht="11.25" hidden="false" customHeight="false" outlineLevel="0" collapsed="false">
      <c r="A1" s="94"/>
      <c r="B1" s="94"/>
      <c r="C1" s="118" t="s">
        <v>51</v>
      </c>
      <c r="D1" s="119" t="n">
        <f aca="false">'3a+c+n'!D1</f>
        <v>3</v>
      </c>
      <c r="E1" s="94"/>
      <c r="F1" s="94"/>
      <c r="G1" s="94"/>
      <c r="H1" s="94"/>
      <c r="I1" s="94"/>
      <c r="J1" s="94"/>
      <c r="N1" s="120"/>
      <c r="O1" s="118"/>
      <c r="P1" s="121"/>
    </row>
    <row r="2" customFormat="false" ht="11.25" hidden="false" customHeight="false" outlineLevel="0" collapsed="false">
      <c r="A2" s="122"/>
      <c r="B2" s="122"/>
      <c r="C2" s="123" t="str">
        <f aca="false">'3a+c+n'!C2:I2</f>
        <v>Logu nomaiņa</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25</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229" t="n">
        <f aca="false">ar</f>
        <v>0</v>
      </c>
      <c r="B9" s="229"/>
      <c r="C9" s="229"/>
      <c r="D9" s="229"/>
      <c r="E9" s="229"/>
      <c r="F9" s="229"/>
      <c r="G9" s="128"/>
      <c r="H9" s="128"/>
      <c r="I9" s="128"/>
      <c r="J9" s="129" t="s">
        <v>53</v>
      </c>
      <c r="K9" s="129"/>
      <c r="L9" s="129"/>
      <c r="M9" s="129"/>
      <c r="N9" s="130" t="n">
        <f aca="false">P78</f>
        <v>0</v>
      </c>
      <c r="O9" s="130"/>
      <c r="P9" s="128"/>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row>
    <row r="11" customFormat="false" ht="12" hidden="false" customHeight="false" outlineLevel="0" collapsed="false">
      <c r="A11" s="131"/>
      <c r="B11" s="132"/>
      <c r="C11" s="5"/>
      <c r="D11" s="94"/>
      <c r="E11" s="94"/>
      <c r="F11" s="94"/>
      <c r="G11" s="94"/>
      <c r="H11" s="94"/>
      <c r="I11" s="94"/>
      <c r="J11" s="94"/>
      <c r="K11" s="94"/>
      <c r="L11" s="135"/>
      <c r="M11" s="135"/>
      <c r="N11" s="136"/>
      <c r="O11" s="120"/>
      <c r="P11" s="94"/>
    </row>
    <row r="12" customFormat="false" ht="11.25" hidden="false" customHeight="true" outlineLevel="0" collapsed="false">
      <c r="A12" s="58" t="s">
        <v>34</v>
      </c>
      <c r="B12" s="137" t="s">
        <v>56</v>
      </c>
      <c r="C12" s="138" t="s">
        <v>57</v>
      </c>
      <c r="D12" s="139" t="s">
        <v>58</v>
      </c>
      <c r="E12" s="140" t="s">
        <v>59</v>
      </c>
      <c r="F12" s="141" t="s">
        <v>60</v>
      </c>
      <c r="G12" s="141"/>
      <c r="H12" s="141"/>
      <c r="I12" s="141"/>
      <c r="J12" s="141"/>
      <c r="K12" s="141"/>
      <c r="L12" s="235" t="s">
        <v>61</v>
      </c>
      <c r="M12" s="235"/>
      <c r="N12" s="235"/>
      <c r="O12" s="235"/>
      <c r="P12" s="235"/>
    </row>
    <row r="13" customFormat="false" ht="118.5" hidden="false" customHeight="false" outlineLevel="0" collapsed="false">
      <c r="A13" s="58"/>
      <c r="B13" s="137"/>
      <c r="C13" s="138"/>
      <c r="D13" s="139"/>
      <c r="E13" s="140"/>
      <c r="F13" s="142" t="s">
        <v>63</v>
      </c>
      <c r="G13" s="143" t="s">
        <v>64</v>
      </c>
      <c r="H13" s="143" t="s">
        <v>65</v>
      </c>
      <c r="I13" s="143" t="s">
        <v>66</v>
      </c>
      <c r="J13" s="143" t="s">
        <v>67</v>
      </c>
      <c r="K13" s="144" t="s">
        <v>68</v>
      </c>
      <c r="L13" s="236" t="s">
        <v>63</v>
      </c>
      <c r="M13" s="143" t="s">
        <v>65</v>
      </c>
      <c r="N13" s="143" t="s">
        <v>66</v>
      </c>
      <c r="O13" s="143" t="s">
        <v>67</v>
      </c>
      <c r="P13" s="230" t="s">
        <v>68</v>
      </c>
    </row>
    <row r="14" customFormat="false" ht="12" hidden="false" customHeight="false" outlineLevel="0" collapsed="false">
      <c r="A14" s="65" t="n">
        <f aca="false">IF(P14=0,0,IF(COUNTBLANK(P14)=1,0,COUNTA($P$14:P14)))</f>
        <v>0</v>
      </c>
      <c r="B14" s="70" t="n">
        <f aca="false">IF($C$4="citu pasākumu izmaksas",IF('3a+c+n'!$Q14="C",'3a+c+n'!B14,0))</f>
        <v>0</v>
      </c>
      <c r="C14" s="70" t="n">
        <f aca="false">IF($C$4="citu pasākumu izmaksas",IF('3a+c+n'!$Q14="C",'3a+c+n'!C14,0))</f>
        <v>0</v>
      </c>
      <c r="D14" s="70" t="n">
        <f aca="false">IF($C$4="citu pasākumu izmaksas",IF('3a+c+n'!$Q14="C",'3a+c+n'!D14,0))</f>
        <v>0</v>
      </c>
      <c r="E14" s="71"/>
      <c r="F14" s="69"/>
      <c r="G14" s="70" t="n">
        <f aca="false">IF($C$4="citu pasākumu izmaksas",IF('3a+c+n'!$Q14="C",'3a+c+n'!G14,0))</f>
        <v>0</v>
      </c>
      <c r="H14" s="70" t="n">
        <f aca="false">IF($C$4="citu pasākumu izmaksas",IF('3a+c+n'!$Q14="C",'3a+c+n'!H14,0))</f>
        <v>0</v>
      </c>
      <c r="I14" s="70"/>
      <c r="J14" s="70"/>
      <c r="K14" s="71" t="n">
        <f aca="false">IF($C$4="citu pasākumu izmaksas",IF('3a+c+n'!$Q14="C",'3a+c+n'!K14,0))</f>
        <v>0</v>
      </c>
      <c r="L14" s="237" t="n">
        <f aca="false">IF($C$4="citu pasākumu izmaksas",IF('3a+c+n'!$Q14="C",'3a+c+n'!L14,0))</f>
        <v>0</v>
      </c>
      <c r="M14" s="70" t="n">
        <f aca="false">IF($C$4="citu pasākumu izmaksas",IF('3a+c+n'!$Q14="C",'3a+c+n'!M14,0))</f>
        <v>0</v>
      </c>
      <c r="N14" s="70" t="n">
        <f aca="false">IF($C$4="citu pasākumu izmaksas",IF('3a+c+n'!$Q14="C",'3a+c+n'!N14,0))</f>
        <v>0</v>
      </c>
      <c r="O14" s="70" t="n">
        <f aca="false">IF($C$4="citu pasākumu izmaksas",IF('3a+c+n'!$Q14="C",'3a+c+n'!O14,0))</f>
        <v>0</v>
      </c>
      <c r="P14" s="71" t="n">
        <f aca="false">IF($C$4="citu pasākumu izmaksas",IF('3a+c+n'!$Q14="C",'3a+c+n'!P14,0))</f>
        <v>0</v>
      </c>
    </row>
    <row r="15" customFormat="false" ht="12" hidden="false" customHeight="false" outlineLevel="0" collapsed="false">
      <c r="A15" s="65" t="n">
        <f aca="false">IF(P15=0,0,IF(COUNTBLANK(P15)=1,0,COUNTA($P$14:P15)))</f>
        <v>0</v>
      </c>
      <c r="B15" s="70" t="n">
        <f aca="false">IF($C$4="citu pasākumu izmaksas",IF('3a+c+n'!$Q15="C",'3a+c+n'!B15,0))</f>
        <v>0</v>
      </c>
      <c r="C15" s="70" t="n">
        <f aca="false">IF($C$4="citu pasākumu izmaksas",IF('3a+c+n'!$Q15="C",'3a+c+n'!C15,0))</f>
        <v>0</v>
      </c>
      <c r="D15" s="70" t="n">
        <f aca="false">IF($C$4="citu pasākumu izmaksas",IF('3a+c+n'!$Q15="C",'3a+c+n'!D15,0))</f>
        <v>0</v>
      </c>
      <c r="E15" s="71"/>
      <c r="F15" s="69"/>
      <c r="G15" s="70" t="n">
        <f aca="false">IF($C$4="citu pasākumu izmaksas",IF('3a+c+n'!$Q15="C",'3a+c+n'!G15,0))</f>
        <v>0</v>
      </c>
      <c r="H15" s="70" t="n">
        <f aca="false">IF($C$4="citu pasākumu izmaksas",IF('3a+c+n'!$Q15="C",'3a+c+n'!H15,0))</f>
        <v>0</v>
      </c>
      <c r="I15" s="70"/>
      <c r="J15" s="70"/>
      <c r="K15" s="71" t="n">
        <f aca="false">IF($C$4="citu pasākumu izmaksas",IF('3a+c+n'!$Q15="C",'3a+c+n'!K15,0))</f>
        <v>0</v>
      </c>
      <c r="L15" s="237" t="n">
        <f aca="false">IF($C$4="citu pasākumu izmaksas",IF('3a+c+n'!$Q15="C",'3a+c+n'!L15,0))</f>
        <v>0</v>
      </c>
      <c r="M15" s="70" t="n">
        <f aca="false">IF($C$4="citu pasākumu izmaksas",IF('3a+c+n'!$Q15="C",'3a+c+n'!M15,0))</f>
        <v>0</v>
      </c>
      <c r="N15" s="70" t="n">
        <f aca="false">IF($C$4="citu pasākumu izmaksas",IF('3a+c+n'!$Q15="C",'3a+c+n'!N15,0))</f>
        <v>0</v>
      </c>
      <c r="O15" s="70" t="n">
        <f aca="false">IF($C$4="citu pasākumu izmaksas",IF('3a+c+n'!$Q15="C",'3a+c+n'!O15,0))</f>
        <v>0</v>
      </c>
      <c r="P15" s="71" t="n">
        <f aca="false">IF($C$4="citu pasākumu izmaksas",IF('3a+c+n'!$Q15="C",'3a+c+n'!P15,0))</f>
        <v>0</v>
      </c>
    </row>
    <row r="16" customFormat="false" ht="12" hidden="false" customHeight="false" outlineLevel="0" collapsed="false">
      <c r="A16" s="65" t="n">
        <f aca="false">IF(P16=0,0,IF(COUNTBLANK(P16)=1,0,COUNTA($P$14:P16)))</f>
        <v>0</v>
      </c>
      <c r="B16" s="70" t="n">
        <f aca="false">IF($C$4="citu pasākumu izmaksas",IF('3a+c+n'!$Q16="C",'3a+c+n'!B16,0))</f>
        <v>0</v>
      </c>
      <c r="C16" s="70" t="n">
        <f aca="false">IF($C$4="citu pasākumu izmaksas",IF('3a+c+n'!$Q16="C",'3a+c+n'!C16,0))</f>
        <v>0</v>
      </c>
      <c r="D16" s="70" t="n">
        <f aca="false">IF($C$4="citu pasākumu izmaksas",IF('3a+c+n'!$Q16="C",'3a+c+n'!D16,0))</f>
        <v>0</v>
      </c>
      <c r="E16" s="71"/>
      <c r="F16" s="69"/>
      <c r="G16" s="70" t="n">
        <f aca="false">IF($C$4="citu pasākumu izmaksas",IF('3a+c+n'!$Q16="C",'3a+c+n'!G16,0))</f>
        <v>0</v>
      </c>
      <c r="H16" s="70" t="n">
        <f aca="false">IF($C$4="citu pasākumu izmaksas",IF('3a+c+n'!$Q16="C",'3a+c+n'!H16,0))</f>
        <v>0</v>
      </c>
      <c r="I16" s="70"/>
      <c r="J16" s="70"/>
      <c r="K16" s="71" t="n">
        <f aca="false">IF($C$4="citu pasākumu izmaksas",IF('3a+c+n'!$Q16="C",'3a+c+n'!K16,0))</f>
        <v>0</v>
      </c>
      <c r="L16" s="237" t="n">
        <f aca="false">IF($C$4="citu pasākumu izmaksas",IF('3a+c+n'!$Q16="C",'3a+c+n'!L16,0))</f>
        <v>0</v>
      </c>
      <c r="M16" s="70" t="n">
        <f aca="false">IF($C$4="citu pasākumu izmaksas",IF('3a+c+n'!$Q16="C",'3a+c+n'!M16,0))</f>
        <v>0</v>
      </c>
      <c r="N16" s="70" t="n">
        <f aca="false">IF($C$4="citu pasākumu izmaksas",IF('3a+c+n'!$Q16="C",'3a+c+n'!N16,0))</f>
        <v>0</v>
      </c>
      <c r="O16" s="70" t="n">
        <f aca="false">IF($C$4="citu pasākumu izmaksas",IF('3a+c+n'!$Q16="C",'3a+c+n'!O16,0))</f>
        <v>0</v>
      </c>
      <c r="P16" s="71" t="n">
        <f aca="false">IF($C$4="citu pasākumu izmaksas",IF('3a+c+n'!$Q16="C",'3a+c+n'!P16,0))</f>
        <v>0</v>
      </c>
    </row>
    <row r="17" customFormat="false" ht="12" hidden="false" customHeight="false" outlineLevel="0" collapsed="false">
      <c r="A17" s="65" t="n">
        <f aca="false">IF(P17=0,0,IF(COUNTBLANK(P17)=1,0,COUNTA($P$14:P17)))</f>
        <v>0</v>
      </c>
      <c r="B17" s="70" t="n">
        <f aca="false">IF($C$4="citu pasākumu izmaksas",IF('3a+c+n'!$Q17="C",'3a+c+n'!B17,0))</f>
        <v>0</v>
      </c>
      <c r="C17" s="70" t="n">
        <f aca="false">IF($C$4="citu pasākumu izmaksas",IF('3a+c+n'!$Q17="C",'3a+c+n'!C17,0))</f>
        <v>0</v>
      </c>
      <c r="D17" s="70" t="n">
        <f aca="false">IF($C$4="citu pasākumu izmaksas",IF('3a+c+n'!$Q17="C",'3a+c+n'!D17,0))</f>
        <v>0</v>
      </c>
      <c r="E17" s="71"/>
      <c r="F17" s="69"/>
      <c r="G17" s="70" t="n">
        <f aca="false">IF($C$4="citu pasākumu izmaksas",IF('3a+c+n'!$Q17="C",'3a+c+n'!G17,0))</f>
        <v>0</v>
      </c>
      <c r="H17" s="70" t="n">
        <f aca="false">IF($C$4="citu pasākumu izmaksas",IF('3a+c+n'!$Q17="C",'3a+c+n'!H17,0))</f>
        <v>0</v>
      </c>
      <c r="I17" s="70"/>
      <c r="J17" s="70"/>
      <c r="K17" s="71" t="n">
        <f aca="false">IF($C$4="citu pasākumu izmaksas",IF('3a+c+n'!$Q17="C",'3a+c+n'!K17,0))</f>
        <v>0</v>
      </c>
      <c r="L17" s="237" t="n">
        <f aca="false">IF($C$4="citu pasākumu izmaksas",IF('3a+c+n'!$Q17="C",'3a+c+n'!L17,0))</f>
        <v>0</v>
      </c>
      <c r="M17" s="70" t="n">
        <f aca="false">IF($C$4="citu pasākumu izmaksas",IF('3a+c+n'!$Q17="C",'3a+c+n'!M17,0))</f>
        <v>0</v>
      </c>
      <c r="N17" s="70" t="n">
        <f aca="false">IF($C$4="citu pasākumu izmaksas",IF('3a+c+n'!$Q17="C",'3a+c+n'!N17,0))</f>
        <v>0</v>
      </c>
      <c r="O17" s="70" t="n">
        <f aca="false">IF($C$4="citu pasākumu izmaksas",IF('3a+c+n'!$Q17="C",'3a+c+n'!O17,0))</f>
        <v>0</v>
      </c>
      <c r="P17" s="71" t="n">
        <f aca="false">IF($C$4="citu pasākumu izmaksas",IF('3a+c+n'!$Q17="C",'3a+c+n'!P17,0))</f>
        <v>0</v>
      </c>
    </row>
    <row r="18" customFormat="false" ht="12" hidden="false" customHeight="false" outlineLevel="0" collapsed="false">
      <c r="A18" s="65" t="n">
        <f aca="false">IF(P18=0,0,IF(COUNTBLANK(P18)=1,0,COUNTA($P$14:P18)))</f>
        <v>0</v>
      </c>
      <c r="B18" s="70" t="n">
        <f aca="false">IF($C$4="citu pasākumu izmaksas",IF('3a+c+n'!$Q18="C",'3a+c+n'!B18,0))</f>
        <v>0</v>
      </c>
      <c r="C18" s="70" t="n">
        <f aca="false">IF($C$4="citu pasākumu izmaksas",IF('3a+c+n'!$Q18="C",'3a+c+n'!C18,0))</f>
        <v>0</v>
      </c>
      <c r="D18" s="70" t="n">
        <f aca="false">IF($C$4="citu pasākumu izmaksas",IF('3a+c+n'!$Q18="C",'3a+c+n'!D18,0))</f>
        <v>0</v>
      </c>
      <c r="E18" s="71"/>
      <c r="F18" s="69"/>
      <c r="G18" s="70" t="n">
        <f aca="false">IF($C$4="citu pasākumu izmaksas",IF('3a+c+n'!$Q18="C",'3a+c+n'!G18,0))</f>
        <v>0</v>
      </c>
      <c r="H18" s="70" t="n">
        <f aca="false">IF($C$4="citu pasākumu izmaksas",IF('3a+c+n'!$Q18="C",'3a+c+n'!H18,0))</f>
        <v>0</v>
      </c>
      <c r="I18" s="70"/>
      <c r="J18" s="70"/>
      <c r="K18" s="71" t="n">
        <f aca="false">IF($C$4="citu pasākumu izmaksas",IF('3a+c+n'!$Q18="C",'3a+c+n'!K18,0))</f>
        <v>0</v>
      </c>
      <c r="L18" s="237" t="n">
        <f aca="false">IF($C$4="citu pasākumu izmaksas",IF('3a+c+n'!$Q18="C",'3a+c+n'!L18,0))</f>
        <v>0</v>
      </c>
      <c r="M18" s="70" t="n">
        <f aca="false">IF($C$4="citu pasākumu izmaksas",IF('3a+c+n'!$Q18="C",'3a+c+n'!M18,0))</f>
        <v>0</v>
      </c>
      <c r="N18" s="70" t="n">
        <f aca="false">IF($C$4="citu pasākumu izmaksas",IF('3a+c+n'!$Q18="C",'3a+c+n'!N18,0))</f>
        <v>0</v>
      </c>
      <c r="O18" s="70" t="n">
        <f aca="false">IF($C$4="citu pasākumu izmaksas",IF('3a+c+n'!$Q18="C",'3a+c+n'!O18,0))</f>
        <v>0</v>
      </c>
      <c r="P18" s="71" t="n">
        <f aca="false">IF($C$4="citu pasākumu izmaksas",IF('3a+c+n'!$Q18="C",'3a+c+n'!P18,0))</f>
        <v>0</v>
      </c>
    </row>
    <row r="19" customFormat="false" ht="12" hidden="false" customHeight="false" outlineLevel="0" collapsed="false">
      <c r="A19" s="65" t="n">
        <f aca="false">IF(P19=0,0,IF(COUNTBLANK(P19)=1,0,COUNTA($P$14:P19)))</f>
        <v>0</v>
      </c>
      <c r="B19" s="70" t="n">
        <f aca="false">IF($C$4="citu pasākumu izmaksas",IF('3a+c+n'!$Q19="C",'3a+c+n'!B19,0))</f>
        <v>0</v>
      </c>
      <c r="C19" s="70" t="n">
        <f aca="false">IF($C$4="citu pasākumu izmaksas",IF('3a+c+n'!$Q19="C",'3a+c+n'!C19,0))</f>
        <v>0</v>
      </c>
      <c r="D19" s="70" t="n">
        <f aca="false">IF($C$4="citu pasākumu izmaksas",IF('3a+c+n'!$Q19="C",'3a+c+n'!D19,0))</f>
        <v>0</v>
      </c>
      <c r="E19" s="71"/>
      <c r="F19" s="69"/>
      <c r="G19" s="70" t="n">
        <f aca="false">IF($C$4="citu pasākumu izmaksas",IF('3a+c+n'!$Q19="C",'3a+c+n'!G19,0))</f>
        <v>0</v>
      </c>
      <c r="H19" s="70" t="n">
        <f aca="false">IF($C$4="citu pasākumu izmaksas",IF('3a+c+n'!$Q19="C",'3a+c+n'!H19,0))</f>
        <v>0</v>
      </c>
      <c r="I19" s="70"/>
      <c r="J19" s="70"/>
      <c r="K19" s="71" t="n">
        <f aca="false">IF($C$4="citu pasākumu izmaksas",IF('3a+c+n'!$Q19="C",'3a+c+n'!K19,0))</f>
        <v>0</v>
      </c>
      <c r="L19" s="237" t="n">
        <f aca="false">IF($C$4="citu pasākumu izmaksas",IF('3a+c+n'!$Q19="C",'3a+c+n'!L19,0))</f>
        <v>0</v>
      </c>
      <c r="M19" s="70" t="n">
        <f aca="false">IF($C$4="citu pasākumu izmaksas",IF('3a+c+n'!$Q19="C",'3a+c+n'!M19,0))</f>
        <v>0</v>
      </c>
      <c r="N19" s="70" t="n">
        <f aca="false">IF($C$4="citu pasākumu izmaksas",IF('3a+c+n'!$Q19="C",'3a+c+n'!N19,0))</f>
        <v>0</v>
      </c>
      <c r="O19" s="70" t="n">
        <f aca="false">IF($C$4="citu pasākumu izmaksas",IF('3a+c+n'!$Q19="C",'3a+c+n'!O19,0))</f>
        <v>0</v>
      </c>
      <c r="P19" s="71" t="n">
        <f aca="false">IF($C$4="citu pasākumu izmaksas",IF('3a+c+n'!$Q19="C",'3a+c+n'!P19,0))</f>
        <v>0</v>
      </c>
    </row>
    <row r="20" customFormat="false" ht="12" hidden="false" customHeight="false" outlineLevel="0" collapsed="false">
      <c r="A20" s="65" t="n">
        <f aca="false">IF(P20=0,0,IF(COUNTBLANK(P20)=1,0,COUNTA($P$14:P20)))</f>
        <v>0</v>
      </c>
      <c r="B20" s="70" t="n">
        <f aca="false">IF($C$4="citu pasākumu izmaksas",IF('3a+c+n'!$Q20="C",'3a+c+n'!B20,0))</f>
        <v>0</v>
      </c>
      <c r="C20" s="70" t="n">
        <f aca="false">IF($C$4="citu pasākumu izmaksas",IF('3a+c+n'!$Q20="C",'3a+c+n'!C20,0))</f>
        <v>0</v>
      </c>
      <c r="D20" s="70" t="n">
        <f aca="false">IF($C$4="citu pasākumu izmaksas",IF('3a+c+n'!$Q20="C",'3a+c+n'!D20,0))</f>
        <v>0</v>
      </c>
      <c r="E20" s="71"/>
      <c r="F20" s="69"/>
      <c r="G20" s="70" t="n">
        <f aca="false">IF($C$4="citu pasākumu izmaksas",IF('3a+c+n'!$Q20="C",'3a+c+n'!G20,0))</f>
        <v>0</v>
      </c>
      <c r="H20" s="70" t="n">
        <f aca="false">IF($C$4="citu pasākumu izmaksas",IF('3a+c+n'!$Q20="C",'3a+c+n'!H20,0))</f>
        <v>0</v>
      </c>
      <c r="I20" s="70"/>
      <c r="J20" s="70"/>
      <c r="K20" s="71" t="n">
        <f aca="false">IF($C$4="citu pasākumu izmaksas",IF('3a+c+n'!$Q20="C",'3a+c+n'!K20,0))</f>
        <v>0</v>
      </c>
      <c r="L20" s="237" t="n">
        <f aca="false">IF($C$4="citu pasākumu izmaksas",IF('3a+c+n'!$Q20="C",'3a+c+n'!L20,0))</f>
        <v>0</v>
      </c>
      <c r="M20" s="70" t="n">
        <f aca="false">IF($C$4="citu pasākumu izmaksas",IF('3a+c+n'!$Q20="C",'3a+c+n'!M20,0))</f>
        <v>0</v>
      </c>
      <c r="N20" s="70" t="n">
        <f aca="false">IF($C$4="citu pasākumu izmaksas",IF('3a+c+n'!$Q20="C",'3a+c+n'!N20,0))</f>
        <v>0</v>
      </c>
      <c r="O20" s="70" t="n">
        <f aca="false">IF($C$4="citu pasākumu izmaksas",IF('3a+c+n'!$Q20="C",'3a+c+n'!O20,0))</f>
        <v>0</v>
      </c>
      <c r="P20" s="71" t="n">
        <f aca="false">IF($C$4="citu pasākumu izmaksas",IF('3a+c+n'!$Q20="C",'3a+c+n'!P20,0))</f>
        <v>0</v>
      </c>
    </row>
    <row r="21" customFormat="false" ht="12" hidden="false" customHeight="false" outlineLevel="0" collapsed="false">
      <c r="A21" s="65" t="n">
        <f aca="false">IF(P21=0,0,IF(COUNTBLANK(P21)=1,0,COUNTA($P$14:P21)))</f>
        <v>0</v>
      </c>
      <c r="B21" s="70" t="n">
        <f aca="false">IF($C$4="citu pasākumu izmaksas",IF('3a+c+n'!$Q21="C",'3a+c+n'!B21,0))</f>
        <v>0</v>
      </c>
      <c r="C21" s="70" t="n">
        <f aca="false">IF($C$4="citu pasākumu izmaksas",IF('3a+c+n'!$Q21="C",'3a+c+n'!C21,0))</f>
        <v>0</v>
      </c>
      <c r="D21" s="70" t="n">
        <f aca="false">IF($C$4="citu pasākumu izmaksas",IF('3a+c+n'!$Q21="C",'3a+c+n'!D21,0))</f>
        <v>0</v>
      </c>
      <c r="E21" s="71"/>
      <c r="F21" s="69"/>
      <c r="G21" s="70" t="n">
        <f aca="false">IF($C$4="citu pasākumu izmaksas",IF('3a+c+n'!$Q21="C",'3a+c+n'!G21,0))</f>
        <v>0</v>
      </c>
      <c r="H21" s="70" t="n">
        <f aca="false">IF($C$4="citu pasākumu izmaksas",IF('3a+c+n'!$Q21="C",'3a+c+n'!H21,0))</f>
        <v>0</v>
      </c>
      <c r="I21" s="70"/>
      <c r="J21" s="70"/>
      <c r="K21" s="71" t="n">
        <f aca="false">IF($C$4="citu pasākumu izmaksas",IF('3a+c+n'!$Q21="C",'3a+c+n'!K21,0))</f>
        <v>0</v>
      </c>
      <c r="L21" s="237" t="n">
        <f aca="false">IF($C$4="citu pasākumu izmaksas",IF('3a+c+n'!$Q21="C",'3a+c+n'!L21,0))</f>
        <v>0</v>
      </c>
      <c r="M21" s="70" t="n">
        <f aca="false">IF($C$4="citu pasākumu izmaksas",IF('3a+c+n'!$Q21="C",'3a+c+n'!M21,0))</f>
        <v>0</v>
      </c>
      <c r="N21" s="70" t="n">
        <f aca="false">IF($C$4="citu pasākumu izmaksas",IF('3a+c+n'!$Q21="C",'3a+c+n'!N21,0))</f>
        <v>0</v>
      </c>
      <c r="O21" s="70" t="n">
        <f aca="false">IF($C$4="citu pasākumu izmaksas",IF('3a+c+n'!$Q21="C",'3a+c+n'!O21,0))</f>
        <v>0</v>
      </c>
      <c r="P21" s="71" t="n">
        <f aca="false">IF($C$4="citu pasākumu izmaksas",IF('3a+c+n'!$Q21="C",'3a+c+n'!P21,0))</f>
        <v>0</v>
      </c>
    </row>
    <row r="22" customFormat="false" ht="12" hidden="false" customHeight="false" outlineLevel="0" collapsed="false">
      <c r="A22" s="65" t="n">
        <f aca="false">IF(P22=0,0,IF(COUNTBLANK(P22)=1,0,COUNTA($P$14:P22)))</f>
        <v>0</v>
      </c>
      <c r="B22" s="70" t="n">
        <f aca="false">IF($C$4="citu pasākumu izmaksas",IF('3a+c+n'!$Q22="C",'3a+c+n'!B22,0))</f>
        <v>0</v>
      </c>
      <c r="C22" s="70" t="n">
        <f aca="false">IF($C$4="citu pasākumu izmaksas",IF('3a+c+n'!$Q22="C",'3a+c+n'!C22,0))</f>
        <v>0</v>
      </c>
      <c r="D22" s="70" t="n">
        <f aca="false">IF($C$4="citu pasākumu izmaksas",IF('3a+c+n'!$Q22="C",'3a+c+n'!D22,0))</f>
        <v>0</v>
      </c>
      <c r="E22" s="71"/>
      <c r="F22" s="69"/>
      <c r="G22" s="70" t="n">
        <f aca="false">IF($C$4="citu pasākumu izmaksas",IF('3a+c+n'!$Q22="C",'3a+c+n'!G22,0))</f>
        <v>0</v>
      </c>
      <c r="H22" s="70" t="n">
        <f aca="false">IF($C$4="citu pasākumu izmaksas",IF('3a+c+n'!$Q22="C",'3a+c+n'!H22,0))</f>
        <v>0</v>
      </c>
      <c r="I22" s="70"/>
      <c r="J22" s="70"/>
      <c r="K22" s="71" t="n">
        <f aca="false">IF($C$4="citu pasākumu izmaksas",IF('3a+c+n'!$Q22="C",'3a+c+n'!K22,0))</f>
        <v>0</v>
      </c>
      <c r="L22" s="237" t="n">
        <f aca="false">IF($C$4="citu pasākumu izmaksas",IF('3a+c+n'!$Q22="C",'3a+c+n'!L22,0))</f>
        <v>0</v>
      </c>
      <c r="M22" s="70" t="n">
        <f aca="false">IF($C$4="citu pasākumu izmaksas",IF('3a+c+n'!$Q22="C",'3a+c+n'!M22,0))</f>
        <v>0</v>
      </c>
      <c r="N22" s="70" t="n">
        <f aca="false">IF($C$4="citu pasākumu izmaksas",IF('3a+c+n'!$Q22="C",'3a+c+n'!N22,0))</f>
        <v>0</v>
      </c>
      <c r="O22" s="70" t="n">
        <f aca="false">IF($C$4="citu pasākumu izmaksas",IF('3a+c+n'!$Q22="C",'3a+c+n'!O22,0))</f>
        <v>0</v>
      </c>
      <c r="P22" s="71" t="n">
        <f aca="false">IF($C$4="citu pasākumu izmaksas",IF('3a+c+n'!$Q22="C",'3a+c+n'!P22,0))</f>
        <v>0</v>
      </c>
    </row>
    <row r="23" customFormat="false" ht="12" hidden="false" customHeight="false" outlineLevel="0" collapsed="false">
      <c r="A23" s="65" t="n">
        <f aca="false">IF(P23=0,0,IF(COUNTBLANK(P23)=1,0,COUNTA($P$14:P23)))</f>
        <v>0</v>
      </c>
      <c r="B23" s="70" t="n">
        <f aca="false">IF($C$4="citu pasākumu izmaksas",IF('3a+c+n'!$Q23="C",'3a+c+n'!B23,0))</f>
        <v>0</v>
      </c>
      <c r="C23" s="70" t="n">
        <f aca="false">IF($C$4="citu pasākumu izmaksas",IF('3a+c+n'!$Q23="C",'3a+c+n'!C23,0))</f>
        <v>0</v>
      </c>
      <c r="D23" s="70" t="n">
        <f aca="false">IF($C$4="citu pasākumu izmaksas",IF('3a+c+n'!$Q23="C",'3a+c+n'!D23,0))</f>
        <v>0</v>
      </c>
      <c r="E23" s="71"/>
      <c r="F23" s="69"/>
      <c r="G23" s="70" t="n">
        <f aca="false">IF($C$4="citu pasākumu izmaksas",IF('3a+c+n'!$Q23="C",'3a+c+n'!G23,0))</f>
        <v>0</v>
      </c>
      <c r="H23" s="70" t="n">
        <f aca="false">IF($C$4="citu pasākumu izmaksas",IF('3a+c+n'!$Q23="C",'3a+c+n'!H23,0))</f>
        <v>0</v>
      </c>
      <c r="I23" s="70"/>
      <c r="J23" s="70"/>
      <c r="K23" s="71" t="n">
        <f aca="false">IF($C$4="citu pasākumu izmaksas",IF('3a+c+n'!$Q23="C",'3a+c+n'!K23,0))</f>
        <v>0</v>
      </c>
      <c r="L23" s="237" t="n">
        <f aca="false">IF($C$4="citu pasākumu izmaksas",IF('3a+c+n'!$Q23="C",'3a+c+n'!L23,0))</f>
        <v>0</v>
      </c>
      <c r="M23" s="70" t="n">
        <f aca="false">IF($C$4="citu pasākumu izmaksas",IF('3a+c+n'!$Q23="C",'3a+c+n'!M23,0))</f>
        <v>0</v>
      </c>
      <c r="N23" s="70" t="n">
        <f aca="false">IF($C$4="citu pasākumu izmaksas",IF('3a+c+n'!$Q23="C",'3a+c+n'!N23,0))</f>
        <v>0</v>
      </c>
      <c r="O23" s="70" t="n">
        <f aca="false">IF($C$4="citu pasākumu izmaksas",IF('3a+c+n'!$Q23="C",'3a+c+n'!O23,0))</f>
        <v>0</v>
      </c>
      <c r="P23" s="71" t="n">
        <f aca="false">IF($C$4="citu pasākumu izmaksas",IF('3a+c+n'!$Q23="C",'3a+c+n'!P23,0))</f>
        <v>0</v>
      </c>
    </row>
    <row r="24" customFormat="false" ht="12" hidden="false" customHeight="false" outlineLevel="0" collapsed="false">
      <c r="A24" s="65" t="n">
        <f aca="false">IF(P24=0,0,IF(COUNTBLANK(P24)=1,0,COUNTA($P$14:P24)))</f>
        <v>0</v>
      </c>
      <c r="B24" s="70" t="n">
        <f aca="false">IF($C$4="citu pasākumu izmaksas",IF('3a+c+n'!$Q24="C",'3a+c+n'!B24,0))</f>
        <v>0</v>
      </c>
      <c r="C24" s="70" t="n">
        <f aca="false">IF($C$4="citu pasākumu izmaksas",IF('3a+c+n'!$Q24="C",'3a+c+n'!C24,0))</f>
        <v>0</v>
      </c>
      <c r="D24" s="70" t="n">
        <f aca="false">IF($C$4="citu pasākumu izmaksas",IF('3a+c+n'!$Q24="C",'3a+c+n'!D24,0))</f>
        <v>0</v>
      </c>
      <c r="E24" s="71"/>
      <c r="F24" s="69"/>
      <c r="G24" s="70" t="n">
        <f aca="false">IF($C$4="citu pasākumu izmaksas",IF('3a+c+n'!$Q24="C",'3a+c+n'!G24,0))</f>
        <v>0</v>
      </c>
      <c r="H24" s="70" t="n">
        <f aca="false">IF($C$4="citu pasākumu izmaksas",IF('3a+c+n'!$Q24="C",'3a+c+n'!H24,0))</f>
        <v>0</v>
      </c>
      <c r="I24" s="70"/>
      <c r="J24" s="70"/>
      <c r="K24" s="71" t="n">
        <f aca="false">IF($C$4="citu pasākumu izmaksas",IF('3a+c+n'!$Q24="C",'3a+c+n'!K24,0))</f>
        <v>0</v>
      </c>
      <c r="L24" s="237" t="n">
        <f aca="false">IF($C$4="citu pasākumu izmaksas",IF('3a+c+n'!$Q24="C",'3a+c+n'!L24,0))</f>
        <v>0</v>
      </c>
      <c r="M24" s="70" t="n">
        <f aca="false">IF($C$4="citu pasākumu izmaksas",IF('3a+c+n'!$Q24="C",'3a+c+n'!M24,0))</f>
        <v>0</v>
      </c>
      <c r="N24" s="70" t="n">
        <f aca="false">IF($C$4="citu pasākumu izmaksas",IF('3a+c+n'!$Q24="C",'3a+c+n'!N24,0))</f>
        <v>0</v>
      </c>
      <c r="O24" s="70" t="n">
        <f aca="false">IF($C$4="citu pasākumu izmaksas",IF('3a+c+n'!$Q24="C",'3a+c+n'!O24,0))</f>
        <v>0</v>
      </c>
      <c r="P24" s="71" t="n">
        <f aca="false">IF($C$4="citu pasākumu izmaksas",IF('3a+c+n'!$Q24="C",'3a+c+n'!P24,0))</f>
        <v>0</v>
      </c>
    </row>
    <row r="25" customFormat="false" ht="12" hidden="false" customHeight="false" outlineLevel="0" collapsed="false">
      <c r="A25" s="65" t="n">
        <f aca="false">IF(P25=0,0,IF(COUNTBLANK(P25)=1,0,COUNTA($P$14:P25)))</f>
        <v>0</v>
      </c>
      <c r="B25" s="70" t="n">
        <f aca="false">IF($C$4="citu pasākumu izmaksas",IF('3a+c+n'!$Q25="C",'3a+c+n'!B25,0))</f>
        <v>0</v>
      </c>
      <c r="C25" s="70" t="n">
        <f aca="false">IF($C$4="citu pasākumu izmaksas",IF('3a+c+n'!$Q25="C",'3a+c+n'!C25,0))</f>
        <v>0</v>
      </c>
      <c r="D25" s="70" t="n">
        <f aca="false">IF($C$4="citu pasākumu izmaksas",IF('3a+c+n'!$Q25="C",'3a+c+n'!D25,0))</f>
        <v>0</v>
      </c>
      <c r="E25" s="71"/>
      <c r="F25" s="69"/>
      <c r="G25" s="70" t="n">
        <f aca="false">IF($C$4="citu pasākumu izmaksas",IF('3a+c+n'!$Q25="C",'3a+c+n'!G25,0))</f>
        <v>0</v>
      </c>
      <c r="H25" s="70" t="n">
        <f aca="false">IF($C$4="citu pasākumu izmaksas",IF('3a+c+n'!$Q25="C",'3a+c+n'!H25,0))</f>
        <v>0</v>
      </c>
      <c r="I25" s="70"/>
      <c r="J25" s="70"/>
      <c r="K25" s="71" t="n">
        <f aca="false">IF($C$4="citu pasākumu izmaksas",IF('3a+c+n'!$Q25="C",'3a+c+n'!K25,0))</f>
        <v>0</v>
      </c>
      <c r="L25" s="237" t="n">
        <f aca="false">IF($C$4="citu pasākumu izmaksas",IF('3a+c+n'!$Q25="C",'3a+c+n'!L25,0))</f>
        <v>0</v>
      </c>
      <c r="M25" s="70" t="n">
        <f aca="false">IF($C$4="citu pasākumu izmaksas",IF('3a+c+n'!$Q25="C",'3a+c+n'!M25,0))</f>
        <v>0</v>
      </c>
      <c r="N25" s="70" t="n">
        <f aca="false">IF($C$4="citu pasākumu izmaksas",IF('3a+c+n'!$Q25="C",'3a+c+n'!N25,0))</f>
        <v>0</v>
      </c>
      <c r="O25" s="70" t="n">
        <f aca="false">IF($C$4="citu pasākumu izmaksas",IF('3a+c+n'!$Q25="C",'3a+c+n'!O25,0))</f>
        <v>0</v>
      </c>
      <c r="P25" s="71" t="n">
        <f aca="false">IF($C$4="citu pasākumu izmaksas",IF('3a+c+n'!$Q25="C",'3a+c+n'!P25,0))</f>
        <v>0</v>
      </c>
    </row>
    <row r="26" customFormat="false" ht="12" hidden="false" customHeight="false" outlineLevel="0" collapsed="false">
      <c r="A26" s="65" t="n">
        <f aca="false">IF(P26=0,0,IF(COUNTBLANK(P26)=1,0,COUNTA($P$14:P26)))</f>
        <v>0</v>
      </c>
      <c r="B26" s="70" t="n">
        <f aca="false">IF($C$4="citu pasākumu izmaksas",IF('3a+c+n'!$Q26="C",'3a+c+n'!B26,0))</f>
        <v>0</v>
      </c>
      <c r="C26" s="70" t="n">
        <f aca="false">IF($C$4="citu pasākumu izmaksas",IF('3a+c+n'!$Q26="C",'3a+c+n'!C26,0))</f>
        <v>0</v>
      </c>
      <c r="D26" s="70" t="n">
        <f aca="false">IF($C$4="citu pasākumu izmaksas",IF('3a+c+n'!$Q26="C",'3a+c+n'!D26,0))</f>
        <v>0</v>
      </c>
      <c r="E26" s="71"/>
      <c r="F26" s="69"/>
      <c r="G26" s="70" t="n">
        <f aca="false">IF($C$4="citu pasākumu izmaksas",IF('3a+c+n'!$Q26="C",'3a+c+n'!G26,0))</f>
        <v>0</v>
      </c>
      <c r="H26" s="70" t="n">
        <f aca="false">IF($C$4="citu pasākumu izmaksas",IF('3a+c+n'!$Q26="C",'3a+c+n'!H26,0))</f>
        <v>0</v>
      </c>
      <c r="I26" s="70"/>
      <c r="J26" s="70"/>
      <c r="K26" s="71" t="n">
        <f aca="false">IF($C$4="citu pasākumu izmaksas",IF('3a+c+n'!$Q26="C",'3a+c+n'!K26,0))</f>
        <v>0</v>
      </c>
      <c r="L26" s="237" t="n">
        <f aca="false">IF($C$4="citu pasākumu izmaksas",IF('3a+c+n'!$Q26="C",'3a+c+n'!L26,0))</f>
        <v>0</v>
      </c>
      <c r="M26" s="70" t="n">
        <f aca="false">IF($C$4="citu pasākumu izmaksas",IF('3a+c+n'!$Q26="C",'3a+c+n'!M26,0))</f>
        <v>0</v>
      </c>
      <c r="N26" s="70" t="n">
        <f aca="false">IF($C$4="citu pasākumu izmaksas",IF('3a+c+n'!$Q26="C",'3a+c+n'!N26,0))</f>
        <v>0</v>
      </c>
      <c r="O26" s="70" t="n">
        <f aca="false">IF($C$4="citu pasākumu izmaksas",IF('3a+c+n'!$Q26="C",'3a+c+n'!O26,0))</f>
        <v>0</v>
      </c>
      <c r="P26" s="71" t="n">
        <f aca="false">IF($C$4="citu pasākumu izmaksas",IF('3a+c+n'!$Q26="C",'3a+c+n'!P26,0))</f>
        <v>0</v>
      </c>
    </row>
    <row r="27" customFormat="false" ht="12" hidden="false" customHeight="false" outlineLevel="0" collapsed="false">
      <c r="A27" s="65" t="n">
        <f aca="false">IF(P27=0,0,IF(COUNTBLANK(P27)=1,0,COUNTA($P$14:P27)))</f>
        <v>0</v>
      </c>
      <c r="B27" s="70" t="n">
        <f aca="false">IF($C$4="citu pasākumu izmaksas",IF('3a+c+n'!$Q27="C",'3a+c+n'!B27,0))</f>
        <v>0</v>
      </c>
      <c r="C27" s="70" t="n">
        <f aca="false">IF($C$4="citu pasākumu izmaksas",IF('3a+c+n'!$Q27="C",'3a+c+n'!C27,0))</f>
        <v>0</v>
      </c>
      <c r="D27" s="70" t="n">
        <f aca="false">IF($C$4="citu pasākumu izmaksas",IF('3a+c+n'!$Q27="C",'3a+c+n'!D27,0))</f>
        <v>0</v>
      </c>
      <c r="E27" s="71"/>
      <c r="F27" s="69"/>
      <c r="G27" s="70" t="n">
        <f aca="false">IF($C$4="citu pasākumu izmaksas",IF('3a+c+n'!$Q27="C",'3a+c+n'!G27,0))</f>
        <v>0</v>
      </c>
      <c r="H27" s="70" t="n">
        <f aca="false">IF($C$4="citu pasākumu izmaksas",IF('3a+c+n'!$Q27="C",'3a+c+n'!H27,0))</f>
        <v>0</v>
      </c>
      <c r="I27" s="70"/>
      <c r="J27" s="70"/>
      <c r="K27" s="71" t="n">
        <f aca="false">IF($C$4="citu pasākumu izmaksas",IF('3a+c+n'!$Q27="C",'3a+c+n'!K27,0))</f>
        <v>0</v>
      </c>
      <c r="L27" s="237" t="n">
        <f aca="false">IF($C$4="citu pasākumu izmaksas",IF('3a+c+n'!$Q27="C",'3a+c+n'!L27,0))</f>
        <v>0</v>
      </c>
      <c r="M27" s="70" t="n">
        <f aca="false">IF($C$4="citu pasākumu izmaksas",IF('3a+c+n'!$Q27="C",'3a+c+n'!M27,0))</f>
        <v>0</v>
      </c>
      <c r="N27" s="70" t="n">
        <f aca="false">IF($C$4="citu pasākumu izmaksas",IF('3a+c+n'!$Q27="C",'3a+c+n'!N27,0))</f>
        <v>0</v>
      </c>
      <c r="O27" s="70" t="n">
        <f aca="false">IF($C$4="citu pasākumu izmaksas",IF('3a+c+n'!$Q27="C",'3a+c+n'!O27,0))</f>
        <v>0</v>
      </c>
      <c r="P27" s="71" t="n">
        <f aca="false">IF($C$4="citu pasākumu izmaksas",IF('3a+c+n'!$Q27="C",'3a+c+n'!P27,0))</f>
        <v>0</v>
      </c>
    </row>
    <row r="28" customFormat="false" ht="12" hidden="false" customHeight="false" outlineLevel="0" collapsed="false">
      <c r="A28" s="65" t="n">
        <f aca="false">IF(P28=0,0,IF(COUNTBLANK(P28)=1,0,COUNTA($P$14:P28)))</f>
        <v>0</v>
      </c>
      <c r="B28" s="70" t="n">
        <f aca="false">IF($C$4="citu pasākumu izmaksas",IF('3a+c+n'!$Q28="C",'3a+c+n'!B28,0))</f>
        <v>0</v>
      </c>
      <c r="C28" s="70" t="n">
        <f aca="false">IF($C$4="citu pasākumu izmaksas",IF('3a+c+n'!$Q28="C",'3a+c+n'!C28,0))</f>
        <v>0</v>
      </c>
      <c r="D28" s="70" t="n">
        <f aca="false">IF($C$4="citu pasākumu izmaksas",IF('3a+c+n'!$Q28="C",'3a+c+n'!D28,0))</f>
        <v>0</v>
      </c>
      <c r="E28" s="71"/>
      <c r="F28" s="69"/>
      <c r="G28" s="70" t="n">
        <f aca="false">IF($C$4="citu pasākumu izmaksas",IF('3a+c+n'!$Q28="C",'3a+c+n'!G28,0))</f>
        <v>0</v>
      </c>
      <c r="H28" s="70" t="n">
        <f aca="false">IF($C$4="citu pasākumu izmaksas",IF('3a+c+n'!$Q28="C",'3a+c+n'!H28,0))</f>
        <v>0</v>
      </c>
      <c r="I28" s="70"/>
      <c r="J28" s="70"/>
      <c r="K28" s="71" t="n">
        <f aca="false">IF($C$4="citu pasākumu izmaksas",IF('3a+c+n'!$Q28="C",'3a+c+n'!K28,0))</f>
        <v>0</v>
      </c>
      <c r="L28" s="237" t="n">
        <f aca="false">IF($C$4="citu pasākumu izmaksas",IF('3a+c+n'!$Q28="C",'3a+c+n'!L28,0))</f>
        <v>0</v>
      </c>
      <c r="M28" s="70" t="n">
        <f aca="false">IF($C$4="citu pasākumu izmaksas",IF('3a+c+n'!$Q28="C",'3a+c+n'!M28,0))</f>
        <v>0</v>
      </c>
      <c r="N28" s="70" t="n">
        <f aca="false">IF($C$4="citu pasākumu izmaksas",IF('3a+c+n'!$Q28="C",'3a+c+n'!N28,0))</f>
        <v>0</v>
      </c>
      <c r="O28" s="70" t="n">
        <f aca="false">IF($C$4="citu pasākumu izmaksas",IF('3a+c+n'!$Q28="C",'3a+c+n'!O28,0))</f>
        <v>0</v>
      </c>
      <c r="P28" s="71" t="n">
        <f aca="false">IF($C$4="citu pasākumu izmaksas",IF('3a+c+n'!$Q28="C",'3a+c+n'!P28,0))</f>
        <v>0</v>
      </c>
    </row>
    <row r="29" customFormat="false" ht="12" hidden="false" customHeight="false" outlineLevel="0" collapsed="false">
      <c r="A29" s="65" t="n">
        <f aca="false">IF(P29=0,0,IF(COUNTBLANK(P29)=1,0,COUNTA($P$14:P29)))</f>
        <v>0</v>
      </c>
      <c r="B29" s="70" t="n">
        <f aca="false">IF($C$4="citu pasākumu izmaksas",IF('3a+c+n'!$Q29="C",'3a+c+n'!B29,0))</f>
        <v>0</v>
      </c>
      <c r="C29" s="70" t="n">
        <f aca="false">IF($C$4="citu pasākumu izmaksas",IF('3a+c+n'!$Q29="C",'3a+c+n'!C29,0))</f>
        <v>0</v>
      </c>
      <c r="D29" s="70" t="n">
        <f aca="false">IF($C$4="citu pasākumu izmaksas",IF('3a+c+n'!$Q29="C",'3a+c+n'!D29,0))</f>
        <v>0</v>
      </c>
      <c r="E29" s="71"/>
      <c r="F29" s="69"/>
      <c r="G29" s="70" t="n">
        <f aca="false">IF($C$4="citu pasākumu izmaksas",IF('3a+c+n'!$Q29="C",'3a+c+n'!G29,0))</f>
        <v>0</v>
      </c>
      <c r="H29" s="70" t="n">
        <f aca="false">IF($C$4="citu pasākumu izmaksas",IF('3a+c+n'!$Q29="C",'3a+c+n'!H29,0))</f>
        <v>0</v>
      </c>
      <c r="I29" s="70"/>
      <c r="J29" s="70"/>
      <c r="K29" s="71" t="n">
        <f aca="false">IF($C$4="citu pasākumu izmaksas",IF('3a+c+n'!$Q29="C",'3a+c+n'!K29,0))</f>
        <v>0</v>
      </c>
      <c r="L29" s="237" t="n">
        <f aca="false">IF($C$4="citu pasākumu izmaksas",IF('3a+c+n'!$Q29="C",'3a+c+n'!L29,0))</f>
        <v>0</v>
      </c>
      <c r="M29" s="70" t="n">
        <f aca="false">IF($C$4="citu pasākumu izmaksas",IF('3a+c+n'!$Q29="C",'3a+c+n'!M29,0))</f>
        <v>0</v>
      </c>
      <c r="N29" s="70" t="n">
        <f aca="false">IF($C$4="citu pasākumu izmaksas",IF('3a+c+n'!$Q29="C",'3a+c+n'!N29,0))</f>
        <v>0</v>
      </c>
      <c r="O29" s="70" t="n">
        <f aca="false">IF($C$4="citu pasākumu izmaksas",IF('3a+c+n'!$Q29="C",'3a+c+n'!O29,0))</f>
        <v>0</v>
      </c>
      <c r="P29" s="71" t="n">
        <f aca="false">IF($C$4="citu pasākumu izmaksas",IF('3a+c+n'!$Q29="C",'3a+c+n'!P29,0))</f>
        <v>0</v>
      </c>
    </row>
    <row r="30" customFormat="false" ht="12" hidden="false" customHeight="false" outlineLevel="0" collapsed="false">
      <c r="A30" s="65" t="n">
        <f aca="false">IF(P30=0,0,IF(COUNTBLANK(P30)=1,0,COUNTA($P$14:P30)))</f>
        <v>0</v>
      </c>
      <c r="B30" s="70" t="n">
        <f aca="false">IF($C$4="citu pasākumu izmaksas",IF('3a+c+n'!$Q30="C",'3a+c+n'!B30,0))</f>
        <v>0</v>
      </c>
      <c r="C30" s="70" t="n">
        <f aca="false">IF($C$4="citu pasākumu izmaksas",IF('3a+c+n'!$Q30="C",'3a+c+n'!C30,0))</f>
        <v>0</v>
      </c>
      <c r="D30" s="70" t="n">
        <f aca="false">IF($C$4="citu pasākumu izmaksas",IF('3a+c+n'!$Q30="C",'3a+c+n'!D30,0))</f>
        <v>0</v>
      </c>
      <c r="E30" s="71"/>
      <c r="F30" s="69"/>
      <c r="G30" s="70" t="n">
        <f aca="false">IF($C$4="citu pasākumu izmaksas",IF('3a+c+n'!$Q30="C",'3a+c+n'!G30,0))</f>
        <v>0</v>
      </c>
      <c r="H30" s="70" t="n">
        <f aca="false">IF($C$4="citu pasākumu izmaksas",IF('3a+c+n'!$Q30="C",'3a+c+n'!H30,0))</f>
        <v>0</v>
      </c>
      <c r="I30" s="70"/>
      <c r="J30" s="70"/>
      <c r="K30" s="71" t="n">
        <f aca="false">IF($C$4="citu pasākumu izmaksas",IF('3a+c+n'!$Q30="C",'3a+c+n'!K30,0))</f>
        <v>0</v>
      </c>
      <c r="L30" s="237" t="n">
        <f aca="false">IF($C$4="citu pasākumu izmaksas",IF('3a+c+n'!$Q30="C",'3a+c+n'!L30,0))</f>
        <v>0</v>
      </c>
      <c r="M30" s="70" t="n">
        <f aca="false">IF($C$4="citu pasākumu izmaksas",IF('3a+c+n'!$Q30="C",'3a+c+n'!M30,0))</f>
        <v>0</v>
      </c>
      <c r="N30" s="70" t="n">
        <f aca="false">IF($C$4="citu pasākumu izmaksas",IF('3a+c+n'!$Q30="C",'3a+c+n'!N30,0))</f>
        <v>0</v>
      </c>
      <c r="O30" s="70" t="n">
        <f aca="false">IF($C$4="citu pasākumu izmaksas",IF('3a+c+n'!$Q30="C",'3a+c+n'!O30,0))</f>
        <v>0</v>
      </c>
      <c r="P30" s="71" t="n">
        <f aca="false">IF($C$4="citu pasākumu izmaksas",IF('3a+c+n'!$Q30="C",'3a+c+n'!P30,0))</f>
        <v>0</v>
      </c>
    </row>
    <row r="31" customFormat="false" ht="12" hidden="false" customHeight="false" outlineLevel="0" collapsed="false">
      <c r="A31" s="65" t="n">
        <f aca="false">IF(P31=0,0,IF(COUNTBLANK(P31)=1,0,COUNTA($P$14:P31)))</f>
        <v>0</v>
      </c>
      <c r="B31" s="70" t="n">
        <f aca="false">IF($C$4="citu pasākumu izmaksas",IF('3a+c+n'!$Q31="C",'3a+c+n'!B31,0))</f>
        <v>0</v>
      </c>
      <c r="C31" s="70" t="n">
        <f aca="false">IF($C$4="citu pasākumu izmaksas",IF('3a+c+n'!$Q31="C",'3a+c+n'!C31,0))</f>
        <v>0</v>
      </c>
      <c r="D31" s="70" t="n">
        <f aca="false">IF($C$4="citu pasākumu izmaksas",IF('3a+c+n'!$Q31="C",'3a+c+n'!D31,0))</f>
        <v>0</v>
      </c>
      <c r="E31" s="71"/>
      <c r="F31" s="69"/>
      <c r="G31" s="70" t="n">
        <f aca="false">IF($C$4="citu pasākumu izmaksas",IF('3a+c+n'!$Q31="C",'3a+c+n'!G31,0))</f>
        <v>0</v>
      </c>
      <c r="H31" s="70" t="n">
        <f aca="false">IF($C$4="citu pasākumu izmaksas",IF('3a+c+n'!$Q31="C",'3a+c+n'!H31,0))</f>
        <v>0</v>
      </c>
      <c r="I31" s="70"/>
      <c r="J31" s="70"/>
      <c r="K31" s="71" t="n">
        <f aca="false">IF($C$4="citu pasākumu izmaksas",IF('3a+c+n'!$Q31="C",'3a+c+n'!K31,0))</f>
        <v>0</v>
      </c>
      <c r="L31" s="237" t="n">
        <f aca="false">IF($C$4="citu pasākumu izmaksas",IF('3a+c+n'!$Q31="C",'3a+c+n'!L31,0))</f>
        <v>0</v>
      </c>
      <c r="M31" s="70" t="n">
        <f aca="false">IF($C$4="citu pasākumu izmaksas",IF('3a+c+n'!$Q31="C",'3a+c+n'!M31,0))</f>
        <v>0</v>
      </c>
      <c r="N31" s="70" t="n">
        <f aca="false">IF($C$4="citu pasākumu izmaksas",IF('3a+c+n'!$Q31="C",'3a+c+n'!N31,0))</f>
        <v>0</v>
      </c>
      <c r="O31" s="70" t="n">
        <f aca="false">IF($C$4="citu pasākumu izmaksas",IF('3a+c+n'!$Q31="C",'3a+c+n'!O31,0))</f>
        <v>0</v>
      </c>
      <c r="P31" s="71" t="n">
        <f aca="false">IF($C$4="citu pasākumu izmaksas",IF('3a+c+n'!$Q31="C",'3a+c+n'!P31,0))</f>
        <v>0</v>
      </c>
    </row>
    <row r="32" customFormat="false" ht="12" hidden="false" customHeight="false" outlineLevel="0" collapsed="false">
      <c r="A32" s="65" t="n">
        <f aca="false">IF(P32=0,0,IF(COUNTBLANK(P32)=1,0,COUNTA($P$14:P32)))</f>
        <v>0</v>
      </c>
      <c r="B32" s="70" t="n">
        <f aca="false">IF($C$4="citu pasākumu izmaksas",IF('3a+c+n'!$Q32="C",'3a+c+n'!B32,0))</f>
        <v>0</v>
      </c>
      <c r="C32" s="70" t="n">
        <f aca="false">IF($C$4="citu pasākumu izmaksas",IF('3a+c+n'!$Q32="C",'3a+c+n'!C32,0))</f>
        <v>0</v>
      </c>
      <c r="D32" s="70" t="n">
        <f aca="false">IF($C$4="citu pasākumu izmaksas",IF('3a+c+n'!$Q32="C",'3a+c+n'!D32,0))</f>
        <v>0</v>
      </c>
      <c r="E32" s="71"/>
      <c r="F32" s="69"/>
      <c r="G32" s="70" t="n">
        <f aca="false">IF($C$4="citu pasākumu izmaksas",IF('3a+c+n'!$Q32="C",'3a+c+n'!G32,0))</f>
        <v>0</v>
      </c>
      <c r="H32" s="70" t="n">
        <f aca="false">IF($C$4="citu pasākumu izmaksas",IF('3a+c+n'!$Q32="C",'3a+c+n'!H32,0))</f>
        <v>0</v>
      </c>
      <c r="I32" s="70"/>
      <c r="J32" s="70"/>
      <c r="K32" s="71" t="n">
        <f aca="false">IF($C$4="citu pasākumu izmaksas",IF('3a+c+n'!$Q32="C",'3a+c+n'!K32,0))</f>
        <v>0</v>
      </c>
      <c r="L32" s="237" t="n">
        <f aca="false">IF($C$4="citu pasākumu izmaksas",IF('3a+c+n'!$Q32="C",'3a+c+n'!L32,0))</f>
        <v>0</v>
      </c>
      <c r="M32" s="70" t="n">
        <f aca="false">IF($C$4="citu pasākumu izmaksas",IF('3a+c+n'!$Q32="C",'3a+c+n'!M32,0))</f>
        <v>0</v>
      </c>
      <c r="N32" s="70" t="n">
        <f aca="false">IF($C$4="citu pasākumu izmaksas",IF('3a+c+n'!$Q32="C",'3a+c+n'!N32,0))</f>
        <v>0</v>
      </c>
      <c r="O32" s="70" t="n">
        <f aca="false">IF($C$4="citu pasākumu izmaksas",IF('3a+c+n'!$Q32="C",'3a+c+n'!O32,0))</f>
        <v>0</v>
      </c>
      <c r="P32" s="71" t="n">
        <f aca="false">IF($C$4="citu pasākumu izmaksas",IF('3a+c+n'!$Q32="C",'3a+c+n'!P32,0))</f>
        <v>0</v>
      </c>
    </row>
    <row r="33" customFormat="false" ht="12" hidden="false" customHeight="false" outlineLevel="0" collapsed="false">
      <c r="A33" s="65" t="n">
        <f aca="false">IF(P33=0,0,IF(COUNTBLANK(P33)=1,0,COUNTA($P$14:P33)))</f>
        <v>0</v>
      </c>
      <c r="B33" s="70" t="n">
        <f aca="false">IF($C$4="citu pasākumu izmaksas",IF('3a+c+n'!$Q33="C",'3a+c+n'!B33,0))</f>
        <v>0</v>
      </c>
      <c r="C33" s="70" t="n">
        <f aca="false">IF($C$4="citu pasākumu izmaksas",IF('3a+c+n'!$Q33="C",'3a+c+n'!C33,0))</f>
        <v>0</v>
      </c>
      <c r="D33" s="70" t="n">
        <f aca="false">IF($C$4="citu pasākumu izmaksas",IF('3a+c+n'!$Q33="C",'3a+c+n'!D33,0))</f>
        <v>0</v>
      </c>
      <c r="E33" s="71"/>
      <c r="F33" s="69"/>
      <c r="G33" s="70" t="n">
        <f aca="false">IF($C$4="citu pasākumu izmaksas",IF('3a+c+n'!$Q33="C",'3a+c+n'!G33,0))</f>
        <v>0</v>
      </c>
      <c r="H33" s="70" t="n">
        <f aca="false">IF($C$4="citu pasākumu izmaksas",IF('3a+c+n'!$Q33="C",'3a+c+n'!H33,0))</f>
        <v>0</v>
      </c>
      <c r="I33" s="70"/>
      <c r="J33" s="70"/>
      <c r="K33" s="71" t="n">
        <f aca="false">IF($C$4="citu pasākumu izmaksas",IF('3a+c+n'!$Q33="C",'3a+c+n'!K33,0))</f>
        <v>0</v>
      </c>
      <c r="L33" s="237" t="n">
        <f aca="false">IF($C$4="citu pasākumu izmaksas",IF('3a+c+n'!$Q33="C",'3a+c+n'!L33,0))</f>
        <v>0</v>
      </c>
      <c r="M33" s="70" t="n">
        <f aca="false">IF($C$4="citu pasākumu izmaksas",IF('3a+c+n'!$Q33="C",'3a+c+n'!M33,0))</f>
        <v>0</v>
      </c>
      <c r="N33" s="70" t="n">
        <f aca="false">IF($C$4="citu pasākumu izmaksas",IF('3a+c+n'!$Q33="C",'3a+c+n'!N33,0))</f>
        <v>0</v>
      </c>
      <c r="O33" s="70" t="n">
        <f aca="false">IF($C$4="citu pasākumu izmaksas",IF('3a+c+n'!$Q33="C",'3a+c+n'!O33,0))</f>
        <v>0</v>
      </c>
      <c r="P33" s="71" t="n">
        <f aca="false">IF($C$4="citu pasākumu izmaksas",IF('3a+c+n'!$Q33="C",'3a+c+n'!P33,0))</f>
        <v>0</v>
      </c>
    </row>
    <row r="34" customFormat="false" ht="12" hidden="false" customHeight="false" outlineLevel="0" collapsed="false">
      <c r="A34" s="65" t="n">
        <f aca="false">IF(P34=0,0,IF(COUNTBLANK(P34)=1,0,COUNTA($P$14:P34)))</f>
        <v>0</v>
      </c>
      <c r="B34" s="70" t="n">
        <f aca="false">IF($C$4="citu pasākumu izmaksas",IF('3a+c+n'!$Q34="C",'3a+c+n'!B34,0))</f>
        <v>0</v>
      </c>
      <c r="C34" s="70" t="n">
        <f aca="false">IF($C$4="citu pasākumu izmaksas",IF('3a+c+n'!$Q34="C",'3a+c+n'!C34,0))</f>
        <v>0</v>
      </c>
      <c r="D34" s="70" t="n">
        <f aca="false">IF($C$4="citu pasākumu izmaksas",IF('3a+c+n'!$Q34="C",'3a+c+n'!D34,0))</f>
        <v>0</v>
      </c>
      <c r="E34" s="71"/>
      <c r="F34" s="69"/>
      <c r="G34" s="70" t="n">
        <f aca="false">IF($C$4="citu pasākumu izmaksas",IF('3a+c+n'!$Q34="C",'3a+c+n'!G34,0))</f>
        <v>0</v>
      </c>
      <c r="H34" s="70" t="n">
        <f aca="false">IF($C$4="citu pasākumu izmaksas",IF('3a+c+n'!$Q34="C",'3a+c+n'!H34,0))</f>
        <v>0</v>
      </c>
      <c r="I34" s="70"/>
      <c r="J34" s="70"/>
      <c r="K34" s="71" t="n">
        <f aca="false">IF($C$4="citu pasākumu izmaksas",IF('3a+c+n'!$Q34="C",'3a+c+n'!K34,0))</f>
        <v>0</v>
      </c>
      <c r="L34" s="237" t="n">
        <f aca="false">IF($C$4="citu pasākumu izmaksas",IF('3a+c+n'!$Q34="C",'3a+c+n'!L34,0))</f>
        <v>0</v>
      </c>
      <c r="M34" s="70" t="n">
        <f aca="false">IF($C$4="citu pasākumu izmaksas",IF('3a+c+n'!$Q34="C",'3a+c+n'!M34,0))</f>
        <v>0</v>
      </c>
      <c r="N34" s="70" t="n">
        <f aca="false">IF($C$4="citu pasākumu izmaksas",IF('3a+c+n'!$Q34="C",'3a+c+n'!N34,0))</f>
        <v>0</v>
      </c>
      <c r="O34" s="70" t="n">
        <f aca="false">IF($C$4="citu pasākumu izmaksas",IF('3a+c+n'!$Q34="C",'3a+c+n'!O34,0))</f>
        <v>0</v>
      </c>
      <c r="P34" s="71" t="n">
        <f aca="false">IF($C$4="citu pasākumu izmaksas",IF('3a+c+n'!$Q34="C",'3a+c+n'!P34,0))</f>
        <v>0</v>
      </c>
    </row>
    <row r="35" customFormat="false" ht="12" hidden="false" customHeight="false" outlineLevel="0" collapsed="false">
      <c r="A35" s="65" t="n">
        <f aca="false">IF(P35=0,0,IF(COUNTBLANK(P35)=1,0,COUNTA($P$14:P35)))</f>
        <v>0</v>
      </c>
      <c r="B35" s="70" t="n">
        <f aca="false">IF($C$4="citu pasākumu izmaksas",IF('3a+c+n'!$Q35="C",'3a+c+n'!B35,0))</f>
        <v>0</v>
      </c>
      <c r="C35" s="70" t="n">
        <f aca="false">IF($C$4="citu pasākumu izmaksas",IF('3a+c+n'!$Q35="C",'3a+c+n'!C35,0))</f>
        <v>0</v>
      </c>
      <c r="D35" s="70" t="n">
        <f aca="false">IF($C$4="citu pasākumu izmaksas",IF('3a+c+n'!$Q35="C",'3a+c+n'!D35,0))</f>
        <v>0</v>
      </c>
      <c r="E35" s="71"/>
      <c r="F35" s="69"/>
      <c r="G35" s="70" t="n">
        <f aca="false">IF($C$4="citu pasākumu izmaksas",IF('3a+c+n'!$Q35="C",'3a+c+n'!G35,0))</f>
        <v>0</v>
      </c>
      <c r="H35" s="70" t="n">
        <f aca="false">IF($C$4="citu pasākumu izmaksas",IF('3a+c+n'!$Q35="C",'3a+c+n'!H35,0))</f>
        <v>0</v>
      </c>
      <c r="I35" s="70"/>
      <c r="J35" s="70"/>
      <c r="K35" s="71" t="n">
        <f aca="false">IF($C$4="citu pasākumu izmaksas",IF('3a+c+n'!$Q35="C",'3a+c+n'!K35,0))</f>
        <v>0</v>
      </c>
      <c r="L35" s="237" t="n">
        <f aca="false">IF($C$4="citu pasākumu izmaksas",IF('3a+c+n'!$Q35="C",'3a+c+n'!L35,0))</f>
        <v>0</v>
      </c>
      <c r="M35" s="70" t="n">
        <f aca="false">IF($C$4="citu pasākumu izmaksas",IF('3a+c+n'!$Q35="C",'3a+c+n'!M35,0))</f>
        <v>0</v>
      </c>
      <c r="N35" s="70" t="n">
        <f aca="false">IF($C$4="citu pasākumu izmaksas",IF('3a+c+n'!$Q35="C",'3a+c+n'!N35,0))</f>
        <v>0</v>
      </c>
      <c r="O35" s="70" t="n">
        <f aca="false">IF($C$4="citu pasākumu izmaksas",IF('3a+c+n'!$Q35="C",'3a+c+n'!O35,0))</f>
        <v>0</v>
      </c>
      <c r="P35" s="71" t="n">
        <f aca="false">IF($C$4="citu pasākumu izmaksas",IF('3a+c+n'!$Q35="C",'3a+c+n'!P35,0))</f>
        <v>0</v>
      </c>
    </row>
    <row r="36" customFormat="false" ht="12" hidden="false" customHeight="false" outlineLevel="0" collapsed="false">
      <c r="A36" s="65" t="n">
        <f aca="false">IF(P36=0,0,IF(COUNTBLANK(P36)=1,0,COUNTA($P$14:P36)))</f>
        <v>0</v>
      </c>
      <c r="B36" s="70" t="n">
        <f aca="false">IF($C$4="citu pasākumu izmaksas",IF('3a+c+n'!$Q36="C",'3a+c+n'!B36,0))</f>
        <v>0</v>
      </c>
      <c r="C36" s="70" t="n">
        <f aca="false">IF($C$4="citu pasākumu izmaksas",IF('3a+c+n'!$Q36="C",'3a+c+n'!C36,0))</f>
        <v>0</v>
      </c>
      <c r="D36" s="70" t="n">
        <f aca="false">IF($C$4="citu pasākumu izmaksas",IF('3a+c+n'!$Q36="C",'3a+c+n'!D36,0))</f>
        <v>0</v>
      </c>
      <c r="E36" s="71"/>
      <c r="F36" s="69"/>
      <c r="G36" s="70" t="n">
        <f aca="false">IF($C$4="citu pasākumu izmaksas",IF('3a+c+n'!$Q36="C",'3a+c+n'!G36,0))</f>
        <v>0</v>
      </c>
      <c r="H36" s="70" t="n">
        <f aca="false">IF($C$4="citu pasākumu izmaksas",IF('3a+c+n'!$Q36="C",'3a+c+n'!H36,0))</f>
        <v>0</v>
      </c>
      <c r="I36" s="70"/>
      <c r="J36" s="70"/>
      <c r="K36" s="71" t="n">
        <f aca="false">IF($C$4="citu pasākumu izmaksas",IF('3a+c+n'!$Q36="C",'3a+c+n'!K36,0))</f>
        <v>0</v>
      </c>
      <c r="L36" s="237" t="n">
        <f aca="false">IF($C$4="citu pasākumu izmaksas",IF('3a+c+n'!$Q36="C",'3a+c+n'!L36,0))</f>
        <v>0</v>
      </c>
      <c r="M36" s="70" t="n">
        <f aca="false">IF($C$4="citu pasākumu izmaksas",IF('3a+c+n'!$Q36="C",'3a+c+n'!M36,0))</f>
        <v>0</v>
      </c>
      <c r="N36" s="70" t="n">
        <f aca="false">IF($C$4="citu pasākumu izmaksas",IF('3a+c+n'!$Q36="C",'3a+c+n'!N36,0))</f>
        <v>0</v>
      </c>
      <c r="O36" s="70" t="n">
        <f aca="false">IF($C$4="citu pasākumu izmaksas",IF('3a+c+n'!$Q36="C",'3a+c+n'!O36,0))</f>
        <v>0</v>
      </c>
      <c r="P36" s="71" t="n">
        <f aca="false">IF($C$4="citu pasākumu izmaksas",IF('3a+c+n'!$Q36="C",'3a+c+n'!P36,0))</f>
        <v>0</v>
      </c>
    </row>
    <row r="37" customFormat="false" ht="12" hidden="false" customHeight="false" outlineLevel="0" collapsed="false">
      <c r="A37" s="65" t="n">
        <f aca="false">IF(P37=0,0,IF(COUNTBLANK(P37)=1,0,COUNTA($P$14:P37)))</f>
        <v>0</v>
      </c>
      <c r="B37" s="70" t="n">
        <f aca="false">IF($C$4="citu pasākumu izmaksas",IF('3a+c+n'!$Q37="C",'3a+c+n'!B37,0))</f>
        <v>0</v>
      </c>
      <c r="C37" s="70" t="n">
        <f aca="false">IF($C$4="citu pasākumu izmaksas",IF('3a+c+n'!$Q37="C",'3a+c+n'!C37,0))</f>
        <v>0</v>
      </c>
      <c r="D37" s="70" t="n">
        <f aca="false">IF($C$4="citu pasākumu izmaksas",IF('3a+c+n'!$Q37="C",'3a+c+n'!D37,0))</f>
        <v>0</v>
      </c>
      <c r="E37" s="71"/>
      <c r="F37" s="69"/>
      <c r="G37" s="70" t="n">
        <f aca="false">IF($C$4="citu pasākumu izmaksas",IF('3a+c+n'!$Q37="C",'3a+c+n'!G37,0))</f>
        <v>0</v>
      </c>
      <c r="H37" s="70" t="n">
        <f aca="false">IF($C$4="citu pasākumu izmaksas",IF('3a+c+n'!$Q37="C",'3a+c+n'!H37,0))</f>
        <v>0</v>
      </c>
      <c r="I37" s="70"/>
      <c r="J37" s="70"/>
      <c r="K37" s="71" t="n">
        <f aca="false">IF($C$4="citu pasākumu izmaksas",IF('3a+c+n'!$Q37="C",'3a+c+n'!K37,0))</f>
        <v>0</v>
      </c>
      <c r="L37" s="237" t="n">
        <f aca="false">IF($C$4="citu pasākumu izmaksas",IF('3a+c+n'!$Q37="C",'3a+c+n'!L37,0))</f>
        <v>0</v>
      </c>
      <c r="M37" s="70" t="n">
        <f aca="false">IF($C$4="citu pasākumu izmaksas",IF('3a+c+n'!$Q37="C",'3a+c+n'!M37,0))</f>
        <v>0</v>
      </c>
      <c r="N37" s="70" t="n">
        <f aca="false">IF($C$4="citu pasākumu izmaksas",IF('3a+c+n'!$Q37="C",'3a+c+n'!N37,0))</f>
        <v>0</v>
      </c>
      <c r="O37" s="70" t="n">
        <f aca="false">IF($C$4="citu pasākumu izmaksas",IF('3a+c+n'!$Q37="C",'3a+c+n'!O37,0))</f>
        <v>0</v>
      </c>
      <c r="P37" s="71" t="n">
        <f aca="false">IF($C$4="citu pasākumu izmaksas",IF('3a+c+n'!$Q37="C",'3a+c+n'!P37,0))</f>
        <v>0</v>
      </c>
    </row>
    <row r="38" customFormat="false" ht="12" hidden="false" customHeight="false" outlineLevel="0" collapsed="false">
      <c r="A38" s="65" t="n">
        <f aca="false">IF(P38=0,0,IF(COUNTBLANK(P38)=1,0,COUNTA($P$14:P38)))</f>
        <v>0</v>
      </c>
      <c r="B38" s="70" t="n">
        <f aca="false">IF($C$4="citu pasākumu izmaksas",IF('3a+c+n'!$Q38="C",'3a+c+n'!B38,0))</f>
        <v>0</v>
      </c>
      <c r="C38" s="70" t="n">
        <f aca="false">IF($C$4="citu pasākumu izmaksas",IF('3a+c+n'!$Q38="C",'3a+c+n'!C38,0))</f>
        <v>0</v>
      </c>
      <c r="D38" s="70" t="n">
        <f aca="false">IF($C$4="citu pasākumu izmaksas",IF('3a+c+n'!$Q38="C",'3a+c+n'!D38,0))</f>
        <v>0</v>
      </c>
      <c r="E38" s="71"/>
      <c r="F38" s="69"/>
      <c r="G38" s="70" t="n">
        <f aca="false">IF($C$4="citu pasākumu izmaksas",IF('3a+c+n'!$Q38="C",'3a+c+n'!G38,0))</f>
        <v>0</v>
      </c>
      <c r="H38" s="70" t="n">
        <f aca="false">IF($C$4="citu pasākumu izmaksas",IF('3a+c+n'!$Q38="C",'3a+c+n'!H38,0))</f>
        <v>0</v>
      </c>
      <c r="I38" s="70"/>
      <c r="J38" s="70"/>
      <c r="K38" s="71" t="n">
        <f aca="false">IF($C$4="citu pasākumu izmaksas",IF('3a+c+n'!$Q38="C",'3a+c+n'!K38,0))</f>
        <v>0</v>
      </c>
      <c r="L38" s="237" t="n">
        <f aca="false">IF($C$4="citu pasākumu izmaksas",IF('3a+c+n'!$Q38="C",'3a+c+n'!L38,0))</f>
        <v>0</v>
      </c>
      <c r="M38" s="70" t="n">
        <f aca="false">IF($C$4="citu pasākumu izmaksas",IF('3a+c+n'!$Q38="C",'3a+c+n'!M38,0))</f>
        <v>0</v>
      </c>
      <c r="N38" s="70" t="n">
        <f aca="false">IF($C$4="citu pasākumu izmaksas",IF('3a+c+n'!$Q38="C",'3a+c+n'!N38,0))</f>
        <v>0</v>
      </c>
      <c r="O38" s="70" t="n">
        <f aca="false">IF($C$4="citu pasākumu izmaksas",IF('3a+c+n'!$Q38="C",'3a+c+n'!O38,0))</f>
        <v>0</v>
      </c>
      <c r="P38" s="71" t="n">
        <f aca="false">IF($C$4="citu pasākumu izmaksas",IF('3a+c+n'!$Q38="C",'3a+c+n'!P38,0))</f>
        <v>0</v>
      </c>
    </row>
    <row r="39" customFormat="false" ht="12" hidden="false" customHeight="false" outlineLevel="0" collapsed="false">
      <c r="A39" s="65" t="n">
        <f aca="false">IF(P39=0,0,IF(COUNTBLANK(P39)=1,0,COUNTA($P$14:P39)))</f>
        <v>0</v>
      </c>
      <c r="B39" s="70" t="n">
        <f aca="false">IF($C$4="citu pasākumu izmaksas",IF('3a+c+n'!$Q39="C",'3a+c+n'!B39,0))</f>
        <v>0</v>
      </c>
      <c r="C39" s="70" t="n">
        <f aca="false">IF($C$4="citu pasākumu izmaksas",IF('3a+c+n'!$Q39="C",'3a+c+n'!C39,0))</f>
        <v>0</v>
      </c>
      <c r="D39" s="70" t="n">
        <f aca="false">IF($C$4="citu pasākumu izmaksas",IF('3a+c+n'!$Q39="C",'3a+c+n'!D39,0))</f>
        <v>0</v>
      </c>
      <c r="E39" s="71"/>
      <c r="F39" s="69"/>
      <c r="G39" s="70" t="n">
        <f aca="false">IF($C$4="citu pasākumu izmaksas",IF('3a+c+n'!$Q39="C",'3a+c+n'!G39,0))</f>
        <v>0</v>
      </c>
      <c r="H39" s="70" t="n">
        <f aca="false">IF($C$4="citu pasākumu izmaksas",IF('3a+c+n'!$Q39="C",'3a+c+n'!H39,0))</f>
        <v>0</v>
      </c>
      <c r="I39" s="70"/>
      <c r="J39" s="70"/>
      <c r="K39" s="71" t="n">
        <f aca="false">IF($C$4="citu pasākumu izmaksas",IF('3a+c+n'!$Q39="C",'3a+c+n'!K39,0))</f>
        <v>0</v>
      </c>
      <c r="L39" s="237" t="n">
        <f aca="false">IF($C$4="citu pasākumu izmaksas",IF('3a+c+n'!$Q39="C",'3a+c+n'!L39,0))</f>
        <v>0</v>
      </c>
      <c r="M39" s="70" t="n">
        <f aca="false">IF($C$4="citu pasākumu izmaksas",IF('3a+c+n'!$Q39="C",'3a+c+n'!M39,0))</f>
        <v>0</v>
      </c>
      <c r="N39" s="70" t="n">
        <f aca="false">IF($C$4="citu pasākumu izmaksas",IF('3a+c+n'!$Q39="C",'3a+c+n'!N39,0))</f>
        <v>0</v>
      </c>
      <c r="O39" s="70" t="n">
        <f aca="false">IF($C$4="citu pasākumu izmaksas",IF('3a+c+n'!$Q39="C",'3a+c+n'!O39,0))</f>
        <v>0</v>
      </c>
      <c r="P39" s="71" t="n">
        <f aca="false">IF($C$4="citu pasākumu izmaksas",IF('3a+c+n'!$Q39="C",'3a+c+n'!P39,0))</f>
        <v>0</v>
      </c>
    </row>
    <row r="40" customFormat="false" ht="12" hidden="false" customHeight="false" outlineLevel="0" collapsed="false">
      <c r="A40" s="65" t="n">
        <f aca="false">IF(P40=0,0,IF(COUNTBLANK(P40)=1,0,COUNTA($P$14:P40)))</f>
        <v>0</v>
      </c>
      <c r="B40" s="70" t="n">
        <f aca="false">IF($C$4="citu pasākumu izmaksas",IF('3a+c+n'!$Q40="C",'3a+c+n'!B40,0))</f>
        <v>0</v>
      </c>
      <c r="C40" s="70" t="n">
        <f aca="false">IF($C$4="citu pasākumu izmaksas",IF('3a+c+n'!$Q40="C",'3a+c+n'!C40,0))</f>
        <v>0</v>
      </c>
      <c r="D40" s="70" t="n">
        <f aca="false">IF($C$4="citu pasākumu izmaksas",IF('3a+c+n'!$Q40="C",'3a+c+n'!D40,0))</f>
        <v>0</v>
      </c>
      <c r="E40" s="71"/>
      <c r="F40" s="69"/>
      <c r="G40" s="70" t="n">
        <f aca="false">IF($C$4="citu pasākumu izmaksas",IF('3a+c+n'!$Q40="C",'3a+c+n'!G40,0))</f>
        <v>0</v>
      </c>
      <c r="H40" s="70" t="n">
        <f aca="false">IF($C$4="citu pasākumu izmaksas",IF('3a+c+n'!$Q40="C",'3a+c+n'!H40,0))</f>
        <v>0</v>
      </c>
      <c r="I40" s="70"/>
      <c r="J40" s="70"/>
      <c r="K40" s="71" t="n">
        <f aca="false">IF($C$4="citu pasākumu izmaksas",IF('3a+c+n'!$Q40="C",'3a+c+n'!K40,0))</f>
        <v>0</v>
      </c>
      <c r="L40" s="237" t="n">
        <f aca="false">IF($C$4="citu pasākumu izmaksas",IF('3a+c+n'!$Q40="C",'3a+c+n'!L40,0))</f>
        <v>0</v>
      </c>
      <c r="M40" s="70" t="n">
        <f aca="false">IF($C$4="citu pasākumu izmaksas",IF('3a+c+n'!$Q40="C",'3a+c+n'!M40,0))</f>
        <v>0</v>
      </c>
      <c r="N40" s="70" t="n">
        <f aca="false">IF($C$4="citu pasākumu izmaksas",IF('3a+c+n'!$Q40="C",'3a+c+n'!N40,0))</f>
        <v>0</v>
      </c>
      <c r="O40" s="70" t="n">
        <f aca="false">IF($C$4="citu pasākumu izmaksas",IF('3a+c+n'!$Q40="C",'3a+c+n'!O40,0))</f>
        <v>0</v>
      </c>
      <c r="P40" s="71" t="n">
        <f aca="false">IF($C$4="citu pasākumu izmaksas",IF('3a+c+n'!$Q40="C",'3a+c+n'!P40,0))</f>
        <v>0</v>
      </c>
    </row>
    <row r="41" customFormat="false" ht="12" hidden="false" customHeight="false" outlineLevel="0" collapsed="false">
      <c r="A41" s="65" t="n">
        <f aca="false">IF(P41=0,0,IF(COUNTBLANK(P41)=1,0,COUNTA($P$14:P41)))</f>
        <v>0</v>
      </c>
      <c r="B41" s="70" t="n">
        <f aca="false">IF($C$4="citu pasākumu izmaksas",IF('3a+c+n'!$Q41="C",'3a+c+n'!B41,0))</f>
        <v>0</v>
      </c>
      <c r="C41" s="70" t="n">
        <f aca="false">IF($C$4="citu pasākumu izmaksas",IF('3a+c+n'!$Q41="C",'3a+c+n'!C41,0))</f>
        <v>0</v>
      </c>
      <c r="D41" s="70" t="n">
        <f aca="false">IF($C$4="citu pasākumu izmaksas",IF('3a+c+n'!$Q41="C",'3a+c+n'!D41,0))</f>
        <v>0</v>
      </c>
      <c r="E41" s="71"/>
      <c r="F41" s="69"/>
      <c r="G41" s="70" t="n">
        <f aca="false">IF($C$4="citu pasākumu izmaksas",IF('3a+c+n'!$Q41="C",'3a+c+n'!G41,0))</f>
        <v>0</v>
      </c>
      <c r="H41" s="70" t="n">
        <f aca="false">IF($C$4="citu pasākumu izmaksas",IF('3a+c+n'!$Q41="C",'3a+c+n'!H41,0))</f>
        <v>0</v>
      </c>
      <c r="I41" s="70"/>
      <c r="J41" s="70"/>
      <c r="K41" s="71" t="n">
        <f aca="false">IF($C$4="citu pasākumu izmaksas",IF('3a+c+n'!$Q41="C",'3a+c+n'!K41,0))</f>
        <v>0</v>
      </c>
      <c r="L41" s="237" t="n">
        <f aca="false">IF($C$4="citu pasākumu izmaksas",IF('3a+c+n'!$Q41="C",'3a+c+n'!L41,0))</f>
        <v>0</v>
      </c>
      <c r="M41" s="70" t="n">
        <f aca="false">IF($C$4="citu pasākumu izmaksas",IF('3a+c+n'!$Q41="C",'3a+c+n'!M41,0))</f>
        <v>0</v>
      </c>
      <c r="N41" s="70" t="n">
        <f aca="false">IF($C$4="citu pasākumu izmaksas",IF('3a+c+n'!$Q41="C",'3a+c+n'!N41,0))</f>
        <v>0</v>
      </c>
      <c r="O41" s="70" t="n">
        <f aca="false">IF($C$4="citu pasākumu izmaksas",IF('3a+c+n'!$Q41="C",'3a+c+n'!O41,0))</f>
        <v>0</v>
      </c>
      <c r="P41" s="71" t="n">
        <f aca="false">IF($C$4="citu pasākumu izmaksas",IF('3a+c+n'!$Q41="C",'3a+c+n'!P41,0))</f>
        <v>0</v>
      </c>
    </row>
    <row r="42" customFormat="false" ht="12" hidden="false" customHeight="false" outlineLevel="0" collapsed="false">
      <c r="A42" s="65" t="n">
        <f aca="false">IF(P42=0,0,IF(COUNTBLANK(P42)=1,0,COUNTA($P$14:P42)))</f>
        <v>0</v>
      </c>
      <c r="B42" s="70" t="n">
        <f aca="false">IF($C$4="citu pasākumu izmaksas",IF('3a+c+n'!$Q42="C",'3a+c+n'!B42,0))</f>
        <v>0</v>
      </c>
      <c r="C42" s="70" t="n">
        <f aca="false">IF($C$4="citu pasākumu izmaksas",IF('3a+c+n'!$Q42="C",'3a+c+n'!C42,0))</f>
        <v>0</v>
      </c>
      <c r="D42" s="70" t="n">
        <f aca="false">IF($C$4="citu pasākumu izmaksas",IF('3a+c+n'!$Q42="C",'3a+c+n'!D42,0))</f>
        <v>0</v>
      </c>
      <c r="E42" s="71"/>
      <c r="F42" s="69"/>
      <c r="G42" s="70" t="n">
        <f aca="false">IF($C$4="citu pasākumu izmaksas",IF('3a+c+n'!$Q42="C",'3a+c+n'!G42,0))</f>
        <v>0</v>
      </c>
      <c r="H42" s="70" t="n">
        <f aca="false">IF($C$4="citu pasākumu izmaksas",IF('3a+c+n'!$Q42="C",'3a+c+n'!H42,0))</f>
        <v>0</v>
      </c>
      <c r="I42" s="70"/>
      <c r="J42" s="70"/>
      <c r="K42" s="71" t="n">
        <f aca="false">IF($C$4="citu pasākumu izmaksas",IF('3a+c+n'!$Q42="C",'3a+c+n'!K42,0))</f>
        <v>0</v>
      </c>
      <c r="L42" s="237" t="n">
        <f aca="false">IF($C$4="citu pasākumu izmaksas",IF('3a+c+n'!$Q42="C",'3a+c+n'!L42,0))</f>
        <v>0</v>
      </c>
      <c r="M42" s="70" t="n">
        <f aca="false">IF($C$4="citu pasākumu izmaksas",IF('3a+c+n'!$Q42="C",'3a+c+n'!M42,0))</f>
        <v>0</v>
      </c>
      <c r="N42" s="70" t="n">
        <f aca="false">IF($C$4="citu pasākumu izmaksas",IF('3a+c+n'!$Q42="C",'3a+c+n'!N42,0))</f>
        <v>0</v>
      </c>
      <c r="O42" s="70" t="n">
        <f aca="false">IF($C$4="citu pasākumu izmaksas",IF('3a+c+n'!$Q42="C",'3a+c+n'!O42,0))</f>
        <v>0</v>
      </c>
      <c r="P42" s="71" t="n">
        <f aca="false">IF($C$4="citu pasākumu izmaksas",IF('3a+c+n'!$Q42="C",'3a+c+n'!P42,0))</f>
        <v>0</v>
      </c>
    </row>
    <row r="43" customFormat="false" ht="12" hidden="false" customHeight="false" outlineLevel="0" collapsed="false">
      <c r="A43" s="65" t="n">
        <f aca="false">IF(P43=0,0,IF(COUNTBLANK(P43)=1,0,COUNTA($P$14:P43)))</f>
        <v>0</v>
      </c>
      <c r="B43" s="70" t="n">
        <f aca="false">IF($C$4="citu pasākumu izmaksas",IF('3a+c+n'!$Q43="C",'3a+c+n'!B43,0))</f>
        <v>0</v>
      </c>
      <c r="C43" s="70" t="n">
        <f aca="false">IF($C$4="citu pasākumu izmaksas",IF('3a+c+n'!$Q43="C",'3a+c+n'!C43,0))</f>
        <v>0</v>
      </c>
      <c r="D43" s="70" t="n">
        <f aca="false">IF($C$4="citu pasākumu izmaksas",IF('3a+c+n'!$Q43="C",'3a+c+n'!D43,0))</f>
        <v>0</v>
      </c>
      <c r="E43" s="71"/>
      <c r="F43" s="69"/>
      <c r="G43" s="70" t="n">
        <f aca="false">IF($C$4="citu pasākumu izmaksas",IF('3a+c+n'!$Q43="C",'3a+c+n'!G43,0))</f>
        <v>0</v>
      </c>
      <c r="H43" s="70" t="n">
        <f aca="false">IF($C$4="citu pasākumu izmaksas",IF('3a+c+n'!$Q43="C",'3a+c+n'!H43,0))</f>
        <v>0</v>
      </c>
      <c r="I43" s="70"/>
      <c r="J43" s="70"/>
      <c r="K43" s="71" t="n">
        <f aca="false">IF($C$4="citu pasākumu izmaksas",IF('3a+c+n'!$Q43="C",'3a+c+n'!K43,0))</f>
        <v>0</v>
      </c>
      <c r="L43" s="237" t="n">
        <f aca="false">IF($C$4="citu pasākumu izmaksas",IF('3a+c+n'!$Q43="C",'3a+c+n'!L43,0))</f>
        <v>0</v>
      </c>
      <c r="M43" s="70" t="n">
        <f aca="false">IF($C$4="citu pasākumu izmaksas",IF('3a+c+n'!$Q43="C",'3a+c+n'!M43,0))</f>
        <v>0</v>
      </c>
      <c r="N43" s="70" t="n">
        <f aca="false">IF($C$4="citu pasākumu izmaksas",IF('3a+c+n'!$Q43="C",'3a+c+n'!N43,0))</f>
        <v>0</v>
      </c>
      <c r="O43" s="70" t="n">
        <f aca="false">IF($C$4="citu pasākumu izmaksas",IF('3a+c+n'!$Q43="C",'3a+c+n'!O43,0))</f>
        <v>0</v>
      </c>
      <c r="P43" s="71" t="n">
        <f aca="false">IF($C$4="citu pasākumu izmaksas",IF('3a+c+n'!$Q43="C",'3a+c+n'!P43,0))</f>
        <v>0</v>
      </c>
    </row>
    <row r="44" customFormat="false" ht="12" hidden="false" customHeight="false" outlineLevel="0" collapsed="false">
      <c r="A44" s="65" t="n">
        <f aca="false">IF(P44=0,0,IF(COUNTBLANK(P44)=1,0,COUNTA($P$14:P44)))</f>
        <v>0</v>
      </c>
      <c r="B44" s="70" t="n">
        <f aca="false">IF($C$4="citu pasākumu izmaksas",IF('3a+c+n'!$Q44="C",'3a+c+n'!B44,0))</f>
        <v>0</v>
      </c>
      <c r="C44" s="70" t="n">
        <f aca="false">IF($C$4="citu pasākumu izmaksas",IF('3a+c+n'!$Q44="C",'3a+c+n'!C44,0))</f>
        <v>0</v>
      </c>
      <c r="D44" s="70" t="n">
        <f aca="false">IF($C$4="citu pasākumu izmaksas",IF('3a+c+n'!$Q44="C",'3a+c+n'!D44,0))</f>
        <v>0</v>
      </c>
      <c r="E44" s="71"/>
      <c r="F44" s="69"/>
      <c r="G44" s="70" t="n">
        <f aca="false">IF($C$4="citu pasākumu izmaksas",IF('3a+c+n'!$Q44="C",'3a+c+n'!G44,0))</f>
        <v>0</v>
      </c>
      <c r="H44" s="70" t="n">
        <f aca="false">IF($C$4="citu pasākumu izmaksas",IF('3a+c+n'!$Q44="C",'3a+c+n'!H44,0))</f>
        <v>0</v>
      </c>
      <c r="I44" s="70"/>
      <c r="J44" s="70"/>
      <c r="K44" s="71" t="n">
        <f aca="false">IF($C$4="citu pasākumu izmaksas",IF('3a+c+n'!$Q44="C",'3a+c+n'!K44,0))</f>
        <v>0</v>
      </c>
      <c r="L44" s="237" t="n">
        <f aca="false">IF($C$4="citu pasākumu izmaksas",IF('3a+c+n'!$Q44="C",'3a+c+n'!L44,0))</f>
        <v>0</v>
      </c>
      <c r="M44" s="70" t="n">
        <f aca="false">IF($C$4="citu pasākumu izmaksas",IF('3a+c+n'!$Q44="C",'3a+c+n'!M44,0))</f>
        <v>0</v>
      </c>
      <c r="N44" s="70" t="n">
        <f aca="false">IF($C$4="citu pasākumu izmaksas",IF('3a+c+n'!$Q44="C",'3a+c+n'!N44,0))</f>
        <v>0</v>
      </c>
      <c r="O44" s="70" t="n">
        <f aca="false">IF($C$4="citu pasākumu izmaksas",IF('3a+c+n'!$Q44="C",'3a+c+n'!O44,0))</f>
        <v>0</v>
      </c>
      <c r="P44" s="71" t="n">
        <f aca="false">IF($C$4="citu pasākumu izmaksas",IF('3a+c+n'!$Q44="C",'3a+c+n'!P44,0))</f>
        <v>0</v>
      </c>
    </row>
    <row r="45" customFormat="false" ht="12" hidden="false" customHeight="false" outlineLevel="0" collapsed="false">
      <c r="A45" s="65" t="n">
        <f aca="false">IF(P45=0,0,IF(COUNTBLANK(P45)=1,0,COUNTA($P$14:P45)))</f>
        <v>0</v>
      </c>
      <c r="B45" s="70" t="n">
        <f aca="false">IF($C$4="citu pasākumu izmaksas",IF('3a+c+n'!$Q45="C",'3a+c+n'!B45,0))</f>
        <v>0</v>
      </c>
      <c r="C45" s="70" t="n">
        <f aca="false">IF($C$4="citu pasākumu izmaksas",IF('3a+c+n'!$Q45="C",'3a+c+n'!C45,0))</f>
        <v>0</v>
      </c>
      <c r="D45" s="70" t="n">
        <f aca="false">IF($C$4="citu pasākumu izmaksas",IF('3a+c+n'!$Q45="C",'3a+c+n'!D45,0))</f>
        <v>0</v>
      </c>
      <c r="E45" s="71"/>
      <c r="F45" s="69"/>
      <c r="G45" s="70" t="n">
        <f aca="false">IF($C$4="citu pasākumu izmaksas",IF('3a+c+n'!$Q45="C",'3a+c+n'!G45,0))</f>
        <v>0</v>
      </c>
      <c r="H45" s="70" t="n">
        <f aca="false">IF($C$4="citu pasākumu izmaksas",IF('3a+c+n'!$Q45="C",'3a+c+n'!H45,0))</f>
        <v>0</v>
      </c>
      <c r="I45" s="70"/>
      <c r="J45" s="70"/>
      <c r="K45" s="71" t="n">
        <f aca="false">IF($C$4="citu pasākumu izmaksas",IF('3a+c+n'!$Q45="C",'3a+c+n'!K45,0))</f>
        <v>0</v>
      </c>
      <c r="L45" s="237" t="n">
        <f aca="false">IF($C$4="citu pasākumu izmaksas",IF('3a+c+n'!$Q45="C",'3a+c+n'!L45,0))</f>
        <v>0</v>
      </c>
      <c r="M45" s="70" t="n">
        <f aca="false">IF($C$4="citu pasākumu izmaksas",IF('3a+c+n'!$Q45="C",'3a+c+n'!M45,0))</f>
        <v>0</v>
      </c>
      <c r="N45" s="70" t="n">
        <f aca="false">IF($C$4="citu pasākumu izmaksas",IF('3a+c+n'!$Q45="C",'3a+c+n'!N45,0))</f>
        <v>0</v>
      </c>
      <c r="O45" s="70" t="n">
        <f aca="false">IF($C$4="citu pasākumu izmaksas",IF('3a+c+n'!$Q45="C",'3a+c+n'!O45,0))</f>
        <v>0</v>
      </c>
      <c r="P45" s="71" t="n">
        <f aca="false">IF($C$4="citu pasākumu izmaksas",IF('3a+c+n'!$Q45="C",'3a+c+n'!P45,0))</f>
        <v>0</v>
      </c>
    </row>
    <row r="46" customFormat="false" ht="12" hidden="false" customHeight="false" outlineLevel="0" collapsed="false">
      <c r="A46" s="65" t="n">
        <f aca="false">IF(P46=0,0,IF(COUNTBLANK(P46)=1,0,COUNTA($P$14:P46)))</f>
        <v>0</v>
      </c>
      <c r="B46" s="70" t="n">
        <f aca="false">IF($C$4="citu pasākumu izmaksas",IF('3a+c+n'!$Q46="C",'3a+c+n'!B46,0))</f>
        <v>0</v>
      </c>
      <c r="C46" s="70" t="n">
        <f aca="false">IF($C$4="citu pasākumu izmaksas",IF('3a+c+n'!$Q46="C",'3a+c+n'!C46,0))</f>
        <v>0</v>
      </c>
      <c r="D46" s="70" t="n">
        <f aca="false">IF($C$4="citu pasākumu izmaksas",IF('3a+c+n'!$Q46="C",'3a+c+n'!D46,0))</f>
        <v>0</v>
      </c>
      <c r="E46" s="71"/>
      <c r="F46" s="69"/>
      <c r="G46" s="70" t="n">
        <f aca="false">IF($C$4="citu pasākumu izmaksas",IF('3a+c+n'!$Q46="C",'3a+c+n'!G46,0))</f>
        <v>0</v>
      </c>
      <c r="H46" s="70" t="n">
        <f aca="false">IF($C$4="citu pasākumu izmaksas",IF('3a+c+n'!$Q46="C",'3a+c+n'!H46,0))</f>
        <v>0</v>
      </c>
      <c r="I46" s="70"/>
      <c r="J46" s="70"/>
      <c r="K46" s="71" t="n">
        <f aca="false">IF($C$4="citu pasākumu izmaksas",IF('3a+c+n'!$Q46="C",'3a+c+n'!K46,0))</f>
        <v>0</v>
      </c>
      <c r="L46" s="237" t="n">
        <f aca="false">IF($C$4="citu pasākumu izmaksas",IF('3a+c+n'!$Q46="C",'3a+c+n'!L46,0))</f>
        <v>0</v>
      </c>
      <c r="M46" s="70" t="n">
        <f aca="false">IF($C$4="citu pasākumu izmaksas",IF('3a+c+n'!$Q46="C",'3a+c+n'!M46,0))</f>
        <v>0</v>
      </c>
      <c r="N46" s="70" t="n">
        <f aca="false">IF($C$4="citu pasākumu izmaksas",IF('3a+c+n'!$Q46="C",'3a+c+n'!N46,0))</f>
        <v>0</v>
      </c>
      <c r="O46" s="70" t="n">
        <f aca="false">IF($C$4="citu pasākumu izmaksas",IF('3a+c+n'!$Q46="C",'3a+c+n'!O46,0))</f>
        <v>0</v>
      </c>
      <c r="P46" s="71" t="n">
        <f aca="false">IF($C$4="citu pasākumu izmaksas",IF('3a+c+n'!$Q46="C",'3a+c+n'!P46,0))</f>
        <v>0</v>
      </c>
    </row>
    <row r="47" customFormat="false" ht="12" hidden="false" customHeight="false" outlineLevel="0" collapsed="false">
      <c r="A47" s="65" t="n">
        <f aca="false">IF(P47=0,0,IF(COUNTBLANK(P47)=1,0,COUNTA($P$14:P47)))</f>
        <v>0</v>
      </c>
      <c r="B47" s="70" t="n">
        <f aca="false">IF($C$4="citu pasākumu izmaksas",IF('3a+c+n'!$Q47="C",'3a+c+n'!B47,0))</f>
        <v>0</v>
      </c>
      <c r="C47" s="70" t="n">
        <f aca="false">IF($C$4="citu pasākumu izmaksas",IF('3a+c+n'!$Q47="C",'3a+c+n'!C47,0))</f>
        <v>0</v>
      </c>
      <c r="D47" s="70" t="n">
        <f aca="false">IF($C$4="citu pasākumu izmaksas",IF('3a+c+n'!$Q47="C",'3a+c+n'!D47,0))</f>
        <v>0</v>
      </c>
      <c r="E47" s="71"/>
      <c r="F47" s="69"/>
      <c r="G47" s="70" t="n">
        <f aca="false">IF($C$4="citu pasākumu izmaksas",IF('3a+c+n'!$Q47="C",'3a+c+n'!G47,0))</f>
        <v>0</v>
      </c>
      <c r="H47" s="70" t="n">
        <f aca="false">IF($C$4="citu pasākumu izmaksas",IF('3a+c+n'!$Q47="C",'3a+c+n'!H47,0))</f>
        <v>0</v>
      </c>
      <c r="I47" s="70"/>
      <c r="J47" s="70"/>
      <c r="K47" s="71" t="n">
        <f aca="false">IF($C$4="citu pasākumu izmaksas",IF('3a+c+n'!$Q47="C",'3a+c+n'!K47,0))</f>
        <v>0</v>
      </c>
      <c r="L47" s="237" t="n">
        <f aca="false">IF($C$4="citu pasākumu izmaksas",IF('3a+c+n'!$Q47="C",'3a+c+n'!L47,0))</f>
        <v>0</v>
      </c>
      <c r="M47" s="70" t="n">
        <f aca="false">IF($C$4="citu pasākumu izmaksas",IF('3a+c+n'!$Q47="C",'3a+c+n'!M47,0))</f>
        <v>0</v>
      </c>
      <c r="N47" s="70" t="n">
        <f aca="false">IF($C$4="citu pasākumu izmaksas",IF('3a+c+n'!$Q47="C",'3a+c+n'!N47,0))</f>
        <v>0</v>
      </c>
      <c r="O47" s="70" t="n">
        <f aca="false">IF($C$4="citu pasākumu izmaksas",IF('3a+c+n'!$Q47="C",'3a+c+n'!O47,0))</f>
        <v>0</v>
      </c>
      <c r="P47" s="71" t="n">
        <f aca="false">IF($C$4="citu pasākumu izmaksas",IF('3a+c+n'!$Q47="C",'3a+c+n'!P47,0))</f>
        <v>0</v>
      </c>
    </row>
    <row r="48" customFormat="false" ht="12" hidden="false" customHeight="false" outlineLevel="0" collapsed="false">
      <c r="A48" s="65" t="n">
        <f aca="false">IF(P48=0,0,IF(COUNTBLANK(P48)=1,0,COUNTA($P$14:P48)))</f>
        <v>0</v>
      </c>
      <c r="B48" s="70" t="n">
        <f aca="false">IF($C$4="citu pasākumu izmaksas",IF('3a+c+n'!$Q48="C",'3a+c+n'!B48,0))</f>
        <v>0</v>
      </c>
      <c r="C48" s="70" t="n">
        <f aca="false">IF($C$4="citu pasākumu izmaksas",IF('3a+c+n'!$Q48="C",'3a+c+n'!C48,0))</f>
        <v>0</v>
      </c>
      <c r="D48" s="70" t="n">
        <f aca="false">IF($C$4="citu pasākumu izmaksas",IF('3a+c+n'!$Q48="C",'3a+c+n'!D48,0))</f>
        <v>0</v>
      </c>
      <c r="E48" s="71"/>
      <c r="F48" s="69"/>
      <c r="G48" s="70" t="n">
        <f aca="false">IF($C$4="citu pasākumu izmaksas",IF('3a+c+n'!$Q48="C",'3a+c+n'!G48,0))</f>
        <v>0</v>
      </c>
      <c r="H48" s="70" t="n">
        <f aca="false">IF($C$4="citu pasākumu izmaksas",IF('3a+c+n'!$Q48="C",'3a+c+n'!H48,0))</f>
        <v>0</v>
      </c>
      <c r="I48" s="70"/>
      <c r="J48" s="70"/>
      <c r="K48" s="71" t="n">
        <f aca="false">IF($C$4="citu pasākumu izmaksas",IF('3a+c+n'!$Q48="C",'3a+c+n'!K48,0))</f>
        <v>0</v>
      </c>
      <c r="L48" s="237" t="n">
        <f aca="false">IF($C$4="citu pasākumu izmaksas",IF('3a+c+n'!$Q48="C",'3a+c+n'!L48,0))</f>
        <v>0</v>
      </c>
      <c r="M48" s="70" t="n">
        <f aca="false">IF($C$4="citu pasākumu izmaksas",IF('3a+c+n'!$Q48="C",'3a+c+n'!M48,0))</f>
        <v>0</v>
      </c>
      <c r="N48" s="70" t="n">
        <f aca="false">IF($C$4="citu pasākumu izmaksas",IF('3a+c+n'!$Q48="C",'3a+c+n'!N48,0))</f>
        <v>0</v>
      </c>
      <c r="O48" s="70" t="n">
        <f aca="false">IF($C$4="citu pasākumu izmaksas",IF('3a+c+n'!$Q48="C",'3a+c+n'!O48,0))</f>
        <v>0</v>
      </c>
      <c r="P48" s="71" t="n">
        <f aca="false">IF($C$4="citu pasākumu izmaksas",IF('3a+c+n'!$Q48="C",'3a+c+n'!P48,0))</f>
        <v>0</v>
      </c>
    </row>
    <row r="49" customFormat="false" ht="12" hidden="false" customHeight="false" outlineLevel="0" collapsed="false">
      <c r="A49" s="65" t="n">
        <f aca="false">IF(P49=0,0,IF(COUNTBLANK(P49)=1,0,COUNTA($P$14:P49)))</f>
        <v>0</v>
      </c>
      <c r="B49" s="70" t="n">
        <f aca="false">IF($C$4="citu pasākumu izmaksas",IF('3a+c+n'!$Q49="C",'3a+c+n'!B49,0))</f>
        <v>0</v>
      </c>
      <c r="C49" s="70" t="n">
        <f aca="false">IF($C$4="citu pasākumu izmaksas",IF('3a+c+n'!$Q49="C",'3a+c+n'!C49,0))</f>
        <v>0</v>
      </c>
      <c r="D49" s="70" t="n">
        <f aca="false">IF($C$4="citu pasākumu izmaksas",IF('3a+c+n'!$Q49="C",'3a+c+n'!D49,0))</f>
        <v>0</v>
      </c>
      <c r="E49" s="71"/>
      <c r="F49" s="69"/>
      <c r="G49" s="70" t="n">
        <f aca="false">IF($C$4="citu pasākumu izmaksas",IF('3a+c+n'!$Q49="C",'3a+c+n'!G49,0))</f>
        <v>0</v>
      </c>
      <c r="H49" s="70" t="n">
        <f aca="false">IF($C$4="citu pasākumu izmaksas",IF('3a+c+n'!$Q49="C",'3a+c+n'!H49,0))</f>
        <v>0</v>
      </c>
      <c r="I49" s="70"/>
      <c r="J49" s="70"/>
      <c r="K49" s="71" t="n">
        <f aca="false">IF($C$4="citu pasākumu izmaksas",IF('3a+c+n'!$Q49="C",'3a+c+n'!K49,0))</f>
        <v>0</v>
      </c>
      <c r="L49" s="237" t="n">
        <f aca="false">IF($C$4="citu pasākumu izmaksas",IF('3a+c+n'!$Q49="C",'3a+c+n'!L49,0))</f>
        <v>0</v>
      </c>
      <c r="M49" s="70" t="n">
        <f aca="false">IF($C$4="citu pasākumu izmaksas",IF('3a+c+n'!$Q49="C",'3a+c+n'!M49,0))</f>
        <v>0</v>
      </c>
      <c r="N49" s="70" t="n">
        <f aca="false">IF($C$4="citu pasākumu izmaksas",IF('3a+c+n'!$Q49="C",'3a+c+n'!N49,0))</f>
        <v>0</v>
      </c>
      <c r="O49" s="70" t="n">
        <f aca="false">IF($C$4="citu pasākumu izmaksas",IF('3a+c+n'!$Q49="C",'3a+c+n'!O49,0))</f>
        <v>0</v>
      </c>
      <c r="P49" s="71" t="n">
        <f aca="false">IF($C$4="citu pasākumu izmaksas",IF('3a+c+n'!$Q49="C",'3a+c+n'!P49,0))</f>
        <v>0</v>
      </c>
    </row>
    <row r="50" customFormat="false" ht="12" hidden="false" customHeight="false" outlineLevel="0" collapsed="false">
      <c r="A50" s="65" t="n">
        <f aca="false">IF(P50=0,0,IF(COUNTBLANK(P50)=1,0,COUNTA($P$14:P50)))</f>
        <v>0</v>
      </c>
      <c r="B50" s="70" t="n">
        <f aca="false">IF($C$4="citu pasākumu izmaksas",IF('3a+c+n'!$Q50="C",'3a+c+n'!B50,0))</f>
        <v>0</v>
      </c>
      <c r="C50" s="70" t="n">
        <f aca="false">IF($C$4="citu pasākumu izmaksas",IF('3a+c+n'!$Q50="C",'3a+c+n'!C50,0))</f>
        <v>0</v>
      </c>
      <c r="D50" s="70" t="n">
        <f aca="false">IF($C$4="citu pasākumu izmaksas",IF('3a+c+n'!$Q50="C",'3a+c+n'!D50,0))</f>
        <v>0</v>
      </c>
      <c r="E50" s="71"/>
      <c r="F50" s="69"/>
      <c r="G50" s="70" t="n">
        <f aca="false">IF($C$4="citu pasākumu izmaksas",IF('3a+c+n'!$Q50="C",'3a+c+n'!G50,0))</f>
        <v>0</v>
      </c>
      <c r="H50" s="70" t="n">
        <f aca="false">IF($C$4="citu pasākumu izmaksas",IF('3a+c+n'!$Q50="C",'3a+c+n'!H50,0))</f>
        <v>0</v>
      </c>
      <c r="I50" s="70"/>
      <c r="J50" s="70"/>
      <c r="K50" s="71" t="n">
        <f aca="false">IF($C$4="citu pasākumu izmaksas",IF('3a+c+n'!$Q50="C",'3a+c+n'!K50,0))</f>
        <v>0</v>
      </c>
      <c r="L50" s="237" t="n">
        <f aca="false">IF($C$4="citu pasākumu izmaksas",IF('3a+c+n'!$Q50="C",'3a+c+n'!L50,0))</f>
        <v>0</v>
      </c>
      <c r="M50" s="70" t="n">
        <f aca="false">IF($C$4="citu pasākumu izmaksas",IF('3a+c+n'!$Q50="C",'3a+c+n'!M50,0))</f>
        <v>0</v>
      </c>
      <c r="N50" s="70" t="n">
        <f aca="false">IF($C$4="citu pasākumu izmaksas",IF('3a+c+n'!$Q50="C",'3a+c+n'!N50,0))</f>
        <v>0</v>
      </c>
      <c r="O50" s="70" t="n">
        <f aca="false">IF($C$4="citu pasākumu izmaksas",IF('3a+c+n'!$Q50="C",'3a+c+n'!O50,0))</f>
        <v>0</v>
      </c>
      <c r="P50" s="71" t="n">
        <f aca="false">IF($C$4="citu pasākumu izmaksas",IF('3a+c+n'!$Q50="C",'3a+c+n'!P50,0))</f>
        <v>0</v>
      </c>
    </row>
    <row r="51" customFormat="false" ht="12" hidden="false" customHeight="false" outlineLevel="0" collapsed="false">
      <c r="A51" s="65" t="n">
        <f aca="false">IF(P51=0,0,IF(COUNTBLANK(P51)=1,0,COUNTA($P$14:P51)))</f>
        <v>0</v>
      </c>
      <c r="B51" s="70" t="n">
        <f aca="false">IF($C$4="citu pasākumu izmaksas",IF('3a+c+n'!$Q51="C",'3a+c+n'!B51,0))</f>
        <v>0</v>
      </c>
      <c r="C51" s="70" t="n">
        <f aca="false">IF($C$4="citu pasākumu izmaksas",IF('3a+c+n'!$Q51="C",'3a+c+n'!C51,0))</f>
        <v>0</v>
      </c>
      <c r="D51" s="70" t="n">
        <f aca="false">IF($C$4="citu pasākumu izmaksas",IF('3a+c+n'!$Q51="C",'3a+c+n'!D51,0))</f>
        <v>0</v>
      </c>
      <c r="E51" s="71"/>
      <c r="F51" s="69"/>
      <c r="G51" s="70" t="n">
        <f aca="false">IF($C$4="citu pasākumu izmaksas",IF('3a+c+n'!$Q51="C",'3a+c+n'!G51,0))</f>
        <v>0</v>
      </c>
      <c r="H51" s="70" t="n">
        <f aca="false">IF($C$4="citu pasākumu izmaksas",IF('3a+c+n'!$Q51="C",'3a+c+n'!H51,0))</f>
        <v>0</v>
      </c>
      <c r="I51" s="70"/>
      <c r="J51" s="70"/>
      <c r="K51" s="71" t="n">
        <f aca="false">IF($C$4="citu pasākumu izmaksas",IF('3a+c+n'!$Q51="C",'3a+c+n'!K51,0))</f>
        <v>0</v>
      </c>
      <c r="L51" s="237" t="n">
        <f aca="false">IF($C$4="citu pasākumu izmaksas",IF('3a+c+n'!$Q51="C",'3a+c+n'!L51,0))</f>
        <v>0</v>
      </c>
      <c r="M51" s="70" t="n">
        <f aca="false">IF($C$4="citu pasākumu izmaksas",IF('3a+c+n'!$Q51="C",'3a+c+n'!M51,0))</f>
        <v>0</v>
      </c>
      <c r="N51" s="70" t="n">
        <f aca="false">IF($C$4="citu pasākumu izmaksas",IF('3a+c+n'!$Q51="C",'3a+c+n'!N51,0))</f>
        <v>0</v>
      </c>
      <c r="O51" s="70" t="n">
        <f aca="false">IF($C$4="citu pasākumu izmaksas",IF('3a+c+n'!$Q51="C",'3a+c+n'!O51,0))</f>
        <v>0</v>
      </c>
      <c r="P51" s="71" t="n">
        <f aca="false">IF($C$4="citu pasākumu izmaksas",IF('3a+c+n'!$Q51="C",'3a+c+n'!P51,0))</f>
        <v>0</v>
      </c>
    </row>
    <row r="52" customFormat="false" ht="12" hidden="false" customHeight="false" outlineLevel="0" collapsed="false">
      <c r="A52" s="65" t="n">
        <f aca="false">IF(P52=0,0,IF(COUNTBLANK(P52)=1,0,COUNTA($P$14:P52)))</f>
        <v>0</v>
      </c>
      <c r="B52" s="70" t="n">
        <f aca="false">IF($C$4="citu pasākumu izmaksas",IF('3a+c+n'!$Q52="C",'3a+c+n'!B52,0))</f>
        <v>0</v>
      </c>
      <c r="C52" s="70" t="n">
        <f aca="false">IF($C$4="citu pasākumu izmaksas",IF('3a+c+n'!$Q52="C",'3a+c+n'!C52,0))</f>
        <v>0</v>
      </c>
      <c r="D52" s="70" t="n">
        <f aca="false">IF($C$4="citu pasākumu izmaksas",IF('3a+c+n'!$Q52="C",'3a+c+n'!D52,0))</f>
        <v>0</v>
      </c>
      <c r="E52" s="71"/>
      <c r="F52" s="69"/>
      <c r="G52" s="70" t="n">
        <f aca="false">IF($C$4="citu pasākumu izmaksas",IF('3a+c+n'!$Q52="C",'3a+c+n'!G52,0))</f>
        <v>0</v>
      </c>
      <c r="H52" s="70" t="n">
        <f aca="false">IF($C$4="citu pasākumu izmaksas",IF('3a+c+n'!$Q52="C",'3a+c+n'!H52,0))</f>
        <v>0</v>
      </c>
      <c r="I52" s="70"/>
      <c r="J52" s="70"/>
      <c r="K52" s="71" t="n">
        <f aca="false">IF($C$4="citu pasākumu izmaksas",IF('3a+c+n'!$Q52="C",'3a+c+n'!K52,0))</f>
        <v>0</v>
      </c>
      <c r="L52" s="237" t="n">
        <f aca="false">IF($C$4="citu pasākumu izmaksas",IF('3a+c+n'!$Q52="C",'3a+c+n'!L52,0))</f>
        <v>0</v>
      </c>
      <c r="M52" s="70" t="n">
        <f aca="false">IF($C$4="citu pasākumu izmaksas",IF('3a+c+n'!$Q52="C",'3a+c+n'!M52,0))</f>
        <v>0</v>
      </c>
      <c r="N52" s="70" t="n">
        <f aca="false">IF($C$4="citu pasākumu izmaksas",IF('3a+c+n'!$Q52="C",'3a+c+n'!N52,0))</f>
        <v>0</v>
      </c>
      <c r="O52" s="70" t="n">
        <f aca="false">IF($C$4="citu pasākumu izmaksas",IF('3a+c+n'!$Q52="C",'3a+c+n'!O52,0))</f>
        <v>0</v>
      </c>
      <c r="P52" s="71" t="n">
        <f aca="false">IF($C$4="citu pasākumu izmaksas",IF('3a+c+n'!$Q52="C",'3a+c+n'!P52,0))</f>
        <v>0</v>
      </c>
    </row>
    <row r="53" customFormat="false" ht="12" hidden="false" customHeight="false" outlineLevel="0" collapsed="false">
      <c r="A53" s="65" t="n">
        <f aca="false">IF(P53=0,0,IF(COUNTBLANK(P53)=1,0,COUNTA($P$14:P53)))</f>
        <v>0</v>
      </c>
      <c r="B53" s="70" t="n">
        <f aca="false">IF($C$4="citu pasākumu izmaksas",IF('3a+c+n'!$Q53="C",'3a+c+n'!B53,0))</f>
        <v>0</v>
      </c>
      <c r="C53" s="70" t="n">
        <f aca="false">IF($C$4="citu pasākumu izmaksas",IF('3a+c+n'!$Q53="C",'3a+c+n'!C53,0))</f>
        <v>0</v>
      </c>
      <c r="D53" s="70" t="n">
        <f aca="false">IF($C$4="citu pasākumu izmaksas",IF('3a+c+n'!$Q53="C",'3a+c+n'!D53,0))</f>
        <v>0</v>
      </c>
      <c r="E53" s="71"/>
      <c r="F53" s="69"/>
      <c r="G53" s="70" t="n">
        <f aca="false">IF($C$4="citu pasākumu izmaksas",IF('3a+c+n'!$Q53="C",'3a+c+n'!G53,0))</f>
        <v>0</v>
      </c>
      <c r="H53" s="70" t="n">
        <f aca="false">IF($C$4="citu pasākumu izmaksas",IF('3a+c+n'!$Q53="C",'3a+c+n'!H53,0))</f>
        <v>0</v>
      </c>
      <c r="I53" s="70"/>
      <c r="J53" s="70"/>
      <c r="K53" s="71" t="n">
        <f aca="false">IF($C$4="citu pasākumu izmaksas",IF('3a+c+n'!$Q53="C",'3a+c+n'!K53,0))</f>
        <v>0</v>
      </c>
      <c r="L53" s="237" t="n">
        <f aca="false">IF($C$4="citu pasākumu izmaksas",IF('3a+c+n'!$Q53="C",'3a+c+n'!L53,0))</f>
        <v>0</v>
      </c>
      <c r="M53" s="70" t="n">
        <f aca="false">IF($C$4="citu pasākumu izmaksas",IF('3a+c+n'!$Q53="C",'3a+c+n'!M53,0))</f>
        <v>0</v>
      </c>
      <c r="N53" s="70" t="n">
        <f aca="false">IF($C$4="citu pasākumu izmaksas",IF('3a+c+n'!$Q53="C",'3a+c+n'!N53,0))</f>
        <v>0</v>
      </c>
      <c r="O53" s="70" t="n">
        <f aca="false">IF($C$4="citu pasākumu izmaksas",IF('3a+c+n'!$Q53="C",'3a+c+n'!O53,0))</f>
        <v>0</v>
      </c>
      <c r="P53" s="71" t="n">
        <f aca="false">IF($C$4="citu pasākumu izmaksas",IF('3a+c+n'!$Q53="C",'3a+c+n'!P53,0))</f>
        <v>0</v>
      </c>
    </row>
    <row r="54" customFormat="false" ht="12" hidden="false" customHeight="false" outlineLevel="0" collapsed="false">
      <c r="A54" s="65" t="n">
        <f aca="false">IF(P54=0,0,IF(COUNTBLANK(P54)=1,0,COUNTA($P$14:P54)))</f>
        <v>0</v>
      </c>
      <c r="B54" s="70" t="n">
        <f aca="false">IF($C$4="citu pasākumu izmaksas",IF('3a+c+n'!$Q54="C",'3a+c+n'!B54,0))</f>
        <v>0</v>
      </c>
      <c r="C54" s="70" t="n">
        <f aca="false">IF($C$4="citu pasākumu izmaksas",IF('3a+c+n'!$Q54="C",'3a+c+n'!C54,0))</f>
        <v>0</v>
      </c>
      <c r="D54" s="70" t="n">
        <f aca="false">IF($C$4="citu pasākumu izmaksas",IF('3a+c+n'!$Q54="C",'3a+c+n'!D54,0))</f>
        <v>0</v>
      </c>
      <c r="E54" s="71"/>
      <c r="F54" s="69"/>
      <c r="G54" s="70" t="n">
        <f aca="false">IF($C$4="citu pasākumu izmaksas",IF('3a+c+n'!$Q54="C",'3a+c+n'!G54,0))</f>
        <v>0</v>
      </c>
      <c r="H54" s="70" t="n">
        <f aca="false">IF($C$4="citu pasākumu izmaksas",IF('3a+c+n'!$Q54="C",'3a+c+n'!H54,0))</f>
        <v>0</v>
      </c>
      <c r="I54" s="70"/>
      <c r="J54" s="70"/>
      <c r="K54" s="71" t="n">
        <f aca="false">IF($C$4="citu pasākumu izmaksas",IF('3a+c+n'!$Q54="C",'3a+c+n'!K54,0))</f>
        <v>0</v>
      </c>
      <c r="L54" s="237" t="n">
        <f aca="false">IF($C$4="citu pasākumu izmaksas",IF('3a+c+n'!$Q54="C",'3a+c+n'!L54,0))</f>
        <v>0</v>
      </c>
      <c r="M54" s="70" t="n">
        <f aca="false">IF($C$4="citu pasākumu izmaksas",IF('3a+c+n'!$Q54="C",'3a+c+n'!M54,0))</f>
        <v>0</v>
      </c>
      <c r="N54" s="70" t="n">
        <f aca="false">IF($C$4="citu pasākumu izmaksas",IF('3a+c+n'!$Q54="C",'3a+c+n'!N54,0))</f>
        <v>0</v>
      </c>
      <c r="O54" s="70" t="n">
        <f aca="false">IF($C$4="citu pasākumu izmaksas",IF('3a+c+n'!$Q54="C",'3a+c+n'!O54,0))</f>
        <v>0</v>
      </c>
      <c r="P54" s="71" t="n">
        <f aca="false">IF($C$4="citu pasākumu izmaksas",IF('3a+c+n'!$Q54="C",'3a+c+n'!P54,0))</f>
        <v>0</v>
      </c>
    </row>
    <row r="55" customFormat="false" ht="12" hidden="false" customHeight="false" outlineLevel="0" collapsed="false">
      <c r="A55" s="65" t="n">
        <f aca="false">IF(P55=0,0,IF(COUNTBLANK(P55)=1,0,COUNTA($P$14:P55)))</f>
        <v>0</v>
      </c>
      <c r="B55" s="70" t="n">
        <f aca="false">IF($C$4="citu pasākumu izmaksas",IF('3a+c+n'!$Q55="C",'3a+c+n'!B55,0))</f>
        <v>0</v>
      </c>
      <c r="C55" s="70" t="n">
        <f aca="false">IF($C$4="citu pasākumu izmaksas",IF('3a+c+n'!$Q55="C",'3a+c+n'!C55,0))</f>
        <v>0</v>
      </c>
      <c r="D55" s="70" t="n">
        <f aca="false">IF($C$4="citu pasākumu izmaksas",IF('3a+c+n'!$Q55="C",'3a+c+n'!D55,0))</f>
        <v>0</v>
      </c>
      <c r="E55" s="71"/>
      <c r="F55" s="69"/>
      <c r="G55" s="70" t="n">
        <f aca="false">IF($C$4="citu pasākumu izmaksas",IF('3a+c+n'!$Q55="C",'3a+c+n'!G55,0))</f>
        <v>0</v>
      </c>
      <c r="H55" s="70" t="n">
        <f aca="false">IF($C$4="citu pasākumu izmaksas",IF('3a+c+n'!$Q55="C",'3a+c+n'!H55,0))</f>
        <v>0</v>
      </c>
      <c r="I55" s="70"/>
      <c r="J55" s="70"/>
      <c r="K55" s="71" t="n">
        <f aca="false">IF($C$4="citu pasākumu izmaksas",IF('3a+c+n'!$Q55="C",'3a+c+n'!K55,0))</f>
        <v>0</v>
      </c>
      <c r="L55" s="237" t="n">
        <f aca="false">IF($C$4="citu pasākumu izmaksas",IF('3a+c+n'!$Q55="C",'3a+c+n'!L55,0))</f>
        <v>0</v>
      </c>
      <c r="M55" s="70" t="n">
        <f aca="false">IF($C$4="citu pasākumu izmaksas",IF('3a+c+n'!$Q55="C",'3a+c+n'!M55,0))</f>
        <v>0</v>
      </c>
      <c r="N55" s="70" t="n">
        <f aca="false">IF($C$4="citu pasākumu izmaksas",IF('3a+c+n'!$Q55="C",'3a+c+n'!N55,0))</f>
        <v>0</v>
      </c>
      <c r="O55" s="70" t="n">
        <f aca="false">IF($C$4="citu pasākumu izmaksas",IF('3a+c+n'!$Q55="C",'3a+c+n'!O55,0))</f>
        <v>0</v>
      </c>
      <c r="P55" s="71" t="n">
        <f aca="false">IF($C$4="citu pasākumu izmaksas",IF('3a+c+n'!$Q55="C",'3a+c+n'!P55,0))</f>
        <v>0</v>
      </c>
    </row>
    <row r="56" customFormat="false" ht="12" hidden="false" customHeight="false" outlineLevel="0" collapsed="false">
      <c r="A56" s="65" t="n">
        <f aca="false">IF(P56=0,0,IF(COUNTBLANK(P56)=1,0,COUNTA($P$14:P56)))</f>
        <v>0</v>
      </c>
      <c r="B56" s="70" t="n">
        <f aca="false">IF($C$4="citu pasākumu izmaksas",IF('3a+c+n'!$Q56="C",'3a+c+n'!B56,0))</f>
        <v>0</v>
      </c>
      <c r="C56" s="70" t="n">
        <f aca="false">IF($C$4="citu pasākumu izmaksas",IF('3a+c+n'!$Q56="C",'3a+c+n'!C56,0))</f>
        <v>0</v>
      </c>
      <c r="D56" s="70" t="n">
        <f aca="false">IF($C$4="citu pasākumu izmaksas",IF('3a+c+n'!$Q56="C",'3a+c+n'!D56,0))</f>
        <v>0</v>
      </c>
      <c r="E56" s="71"/>
      <c r="F56" s="69"/>
      <c r="G56" s="70" t="n">
        <f aca="false">IF($C$4="citu pasākumu izmaksas",IF('3a+c+n'!$Q56="C",'3a+c+n'!G56,0))</f>
        <v>0</v>
      </c>
      <c r="H56" s="70" t="n">
        <f aca="false">IF($C$4="citu pasākumu izmaksas",IF('3a+c+n'!$Q56="C",'3a+c+n'!H56,0))</f>
        <v>0</v>
      </c>
      <c r="I56" s="70"/>
      <c r="J56" s="70"/>
      <c r="K56" s="71" t="n">
        <f aca="false">IF($C$4="citu pasākumu izmaksas",IF('3a+c+n'!$Q56="C",'3a+c+n'!K56,0))</f>
        <v>0</v>
      </c>
      <c r="L56" s="237" t="n">
        <f aca="false">IF($C$4="citu pasākumu izmaksas",IF('3a+c+n'!$Q56="C",'3a+c+n'!L56,0))</f>
        <v>0</v>
      </c>
      <c r="M56" s="70" t="n">
        <f aca="false">IF($C$4="citu pasākumu izmaksas",IF('3a+c+n'!$Q56="C",'3a+c+n'!M56,0))</f>
        <v>0</v>
      </c>
      <c r="N56" s="70" t="n">
        <f aca="false">IF($C$4="citu pasākumu izmaksas",IF('3a+c+n'!$Q56="C",'3a+c+n'!N56,0))</f>
        <v>0</v>
      </c>
      <c r="O56" s="70" t="n">
        <f aca="false">IF($C$4="citu pasākumu izmaksas",IF('3a+c+n'!$Q56="C",'3a+c+n'!O56,0))</f>
        <v>0</v>
      </c>
      <c r="P56" s="71" t="n">
        <f aca="false">IF($C$4="citu pasākumu izmaksas",IF('3a+c+n'!$Q56="C",'3a+c+n'!P56,0))</f>
        <v>0</v>
      </c>
    </row>
    <row r="57" customFormat="false" ht="12" hidden="false" customHeight="false" outlineLevel="0" collapsed="false">
      <c r="A57" s="65" t="n">
        <f aca="false">IF(P57=0,0,IF(COUNTBLANK(P57)=1,0,COUNTA($P$14:P57)))</f>
        <v>0</v>
      </c>
      <c r="B57" s="70" t="n">
        <f aca="false">IF($C$4="citu pasākumu izmaksas",IF('3a+c+n'!$Q57="C",'3a+c+n'!B57,0))</f>
        <v>0</v>
      </c>
      <c r="C57" s="70" t="n">
        <f aca="false">IF($C$4="citu pasākumu izmaksas",IF('3a+c+n'!$Q57="C",'3a+c+n'!C57,0))</f>
        <v>0</v>
      </c>
      <c r="D57" s="70" t="n">
        <f aca="false">IF($C$4="citu pasākumu izmaksas",IF('3a+c+n'!$Q57="C",'3a+c+n'!D57,0))</f>
        <v>0</v>
      </c>
      <c r="E57" s="71"/>
      <c r="F57" s="69"/>
      <c r="G57" s="70" t="n">
        <f aca="false">IF($C$4="citu pasākumu izmaksas",IF('3a+c+n'!$Q57="C",'3a+c+n'!G57,0))</f>
        <v>0</v>
      </c>
      <c r="H57" s="70" t="n">
        <f aca="false">IF($C$4="citu pasākumu izmaksas",IF('3a+c+n'!$Q57="C",'3a+c+n'!H57,0))</f>
        <v>0</v>
      </c>
      <c r="I57" s="70"/>
      <c r="J57" s="70"/>
      <c r="K57" s="71" t="n">
        <f aca="false">IF($C$4="citu pasākumu izmaksas",IF('3a+c+n'!$Q57="C",'3a+c+n'!K57,0))</f>
        <v>0</v>
      </c>
      <c r="L57" s="237" t="n">
        <f aca="false">IF($C$4="citu pasākumu izmaksas",IF('3a+c+n'!$Q57="C",'3a+c+n'!L57,0))</f>
        <v>0</v>
      </c>
      <c r="M57" s="70" t="n">
        <f aca="false">IF($C$4="citu pasākumu izmaksas",IF('3a+c+n'!$Q57="C",'3a+c+n'!M57,0))</f>
        <v>0</v>
      </c>
      <c r="N57" s="70" t="n">
        <f aca="false">IF($C$4="citu pasākumu izmaksas",IF('3a+c+n'!$Q57="C",'3a+c+n'!N57,0))</f>
        <v>0</v>
      </c>
      <c r="O57" s="70" t="n">
        <f aca="false">IF($C$4="citu pasākumu izmaksas",IF('3a+c+n'!$Q57="C",'3a+c+n'!O57,0))</f>
        <v>0</v>
      </c>
      <c r="P57" s="71" t="n">
        <f aca="false">IF($C$4="citu pasākumu izmaksas",IF('3a+c+n'!$Q57="C",'3a+c+n'!P57,0))</f>
        <v>0</v>
      </c>
    </row>
    <row r="58" customFormat="false" ht="12" hidden="false" customHeight="false" outlineLevel="0" collapsed="false">
      <c r="A58" s="65" t="n">
        <f aca="false">IF(P58=0,0,IF(COUNTBLANK(P58)=1,0,COUNTA($P$14:P58)))</f>
        <v>0</v>
      </c>
      <c r="B58" s="70" t="n">
        <f aca="false">IF($C$4="citu pasākumu izmaksas",IF('3a+c+n'!$Q58="C",'3a+c+n'!B58,0))</f>
        <v>0</v>
      </c>
      <c r="C58" s="70" t="n">
        <f aca="false">IF($C$4="citu pasākumu izmaksas",IF('3a+c+n'!$Q58="C",'3a+c+n'!C58,0))</f>
        <v>0</v>
      </c>
      <c r="D58" s="70" t="n">
        <f aca="false">IF($C$4="citu pasākumu izmaksas",IF('3a+c+n'!$Q58="C",'3a+c+n'!D58,0))</f>
        <v>0</v>
      </c>
      <c r="E58" s="71"/>
      <c r="F58" s="69"/>
      <c r="G58" s="70" t="n">
        <f aca="false">IF($C$4="citu pasākumu izmaksas",IF('3a+c+n'!$Q58="C",'3a+c+n'!G58,0))</f>
        <v>0</v>
      </c>
      <c r="H58" s="70" t="n">
        <f aca="false">IF($C$4="citu pasākumu izmaksas",IF('3a+c+n'!$Q58="C",'3a+c+n'!H58,0))</f>
        <v>0</v>
      </c>
      <c r="I58" s="70"/>
      <c r="J58" s="70"/>
      <c r="K58" s="71" t="n">
        <f aca="false">IF($C$4="citu pasākumu izmaksas",IF('3a+c+n'!$Q58="C",'3a+c+n'!K58,0))</f>
        <v>0</v>
      </c>
      <c r="L58" s="237" t="n">
        <f aca="false">IF($C$4="citu pasākumu izmaksas",IF('3a+c+n'!$Q58="C",'3a+c+n'!L58,0))</f>
        <v>0</v>
      </c>
      <c r="M58" s="70" t="n">
        <f aca="false">IF($C$4="citu pasākumu izmaksas",IF('3a+c+n'!$Q58="C",'3a+c+n'!M58,0))</f>
        <v>0</v>
      </c>
      <c r="N58" s="70" t="n">
        <f aca="false">IF($C$4="citu pasākumu izmaksas",IF('3a+c+n'!$Q58="C",'3a+c+n'!N58,0))</f>
        <v>0</v>
      </c>
      <c r="O58" s="70" t="n">
        <f aca="false">IF($C$4="citu pasākumu izmaksas",IF('3a+c+n'!$Q58="C",'3a+c+n'!O58,0))</f>
        <v>0</v>
      </c>
      <c r="P58" s="71" t="n">
        <f aca="false">IF($C$4="citu pasākumu izmaksas",IF('3a+c+n'!$Q58="C",'3a+c+n'!P58,0))</f>
        <v>0</v>
      </c>
    </row>
    <row r="59" customFormat="false" ht="12" hidden="false" customHeight="false" outlineLevel="0" collapsed="false">
      <c r="A59" s="65" t="n">
        <f aca="false">IF(P59=0,0,IF(COUNTBLANK(P59)=1,0,COUNTA($P$14:P59)))</f>
        <v>0</v>
      </c>
      <c r="B59" s="70" t="n">
        <f aca="false">IF($C$4="citu pasākumu izmaksas",IF('3a+c+n'!$Q59="C",'3a+c+n'!B59,0))</f>
        <v>0</v>
      </c>
      <c r="C59" s="70" t="n">
        <f aca="false">IF($C$4="citu pasākumu izmaksas",IF('3a+c+n'!$Q59="C",'3a+c+n'!C59,0))</f>
        <v>0</v>
      </c>
      <c r="D59" s="70" t="n">
        <f aca="false">IF($C$4="citu pasākumu izmaksas",IF('3a+c+n'!$Q59="C",'3a+c+n'!D59,0))</f>
        <v>0</v>
      </c>
      <c r="E59" s="71"/>
      <c r="F59" s="69"/>
      <c r="G59" s="70" t="n">
        <f aca="false">IF($C$4="citu pasākumu izmaksas",IF('3a+c+n'!$Q59="C",'3a+c+n'!G59,0))</f>
        <v>0</v>
      </c>
      <c r="H59" s="70" t="n">
        <f aca="false">IF($C$4="citu pasākumu izmaksas",IF('3a+c+n'!$Q59="C",'3a+c+n'!H59,0))</f>
        <v>0</v>
      </c>
      <c r="I59" s="70"/>
      <c r="J59" s="70"/>
      <c r="K59" s="71" t="n">
        <f aca="false">IF($C$4="citu pasākumu izmaksas",IF('3a+c+n'!$Q59="C",'3a+c+n'!K59,0))</f>
        <v>0</v>
      </c>
      <c r="L59" s="237" t="n">
        <f aca="false">IF($C$4="citu pasākumu izmaksas",IF('3a+c+n'!$Q59="C",'3a+c+n'!L59,0))</f>
        <v>0</v>
      </c>
      <c r="M59" s="70" t="n">
        <f aca="false">IF($C$4="citu pasākumu izmaksas",IF('3a+c+n'!$Q59="C",'3a+c+n'!M59,0))</f>
        <v>0</v>
      </c>
      <c r="N59" s="70" t="n">
        <f aca="false">IF($C$4="citu pasākumu izmaksas",IF('3a+c+n'!$Q59="C",'3a+c+n'!N59,0))</f>
        <v>0</v>
      </c>
      <c r="O59" s="70" t="n">
        <f aca="false">IF($C$4="citu pasākumu izmaksas",IF('3a+c+n'!$Q59="C",'3a+c+n'!O59,0))</f>
        <v>0</v>
      </c>
      <c r="P59" s="71" t="n">
        <f aca="false">IF($C$4="citu pasākumu izmaksas",IF('3a+c+n'!$Q59="C",'3a+c+n'!P59,0))</f>
        <v>0</v>
      </c>
    </row>
    <row r="60" customFormat="false" ht="12" hidden="false" customHeight="false" outlineLevel="0" collapsed="false">
      <c r="A60" s="65" t="n">
        <f aca="false">IF(P60=0,0,IF(COUNTBLANK(P60)=1,0,COUNTA($P$14:P60)))</f>
        <v>0</v>
      </c>
      <c r="B60" s="70" t="n">
        <f aca="false">IF($C$4="citu pasākumu izmaksas",IF('3a+c+n'!$Q60="C",'3a+c+n'!B60,0))</f>
        <v>0</v>
      </c>
      <c r="C60" s="70" t="n">
        <f aca="false">IF($C$4="citu pasākumu izmaksas",IF('3a+c+n'!$Q60="C",'3a+c+n'!C60,0))</f>
        <v>0</v>
      </c>
      <c r="D60" s="70" t="n">
        <f aca="false">IF($C$4="citu pasākumu izmaksas",IF('3a+c+n'!$Q60="C",'3a+c+n'!D60,0))</f>
        <v>0</v>
      </c>
      <c r="E60" s="71"/>
      <c r="F60" s="69"/>
      <c r="G60" s="70" t="n">
        <f aca="false">IF($C$4="citu pasākumu izmaksas",IF('3a+c+n'!$Q60="C",'3a+c+n'!G60,0))</f>
        <v>0</v>
      </c>
      <c r="H60" s="70" t="n">
        <f aca="false">IF($C$4="citu pasākumu izmaksas",IF('3a+c+n'!$Q60="C",'3a+c+n'!H60,0))</f>
        <v>0</v>
      </c>
      <c r="I60" s="70"/>
      <c r="J60" s="70"/>
      <c r="K60" s="71" t="n">
        <f aca="false">IF($C$4="citu pasākumu izmaksas",IF('3a+c+n'!$Q60="C",'3a+c+n'!K60,0))</f>
        <v>0</v>
      </c>
      <c r="L60" s="237" t="n">
        <f aca="false">IF($C$4="citu pasākumu izmaksas",IF('3a+c+n'!$Q60="C",'3a+c+n'!L60,0))</f>
        <v>0</v>
      </c>
      <c r="M60" s="70" t="n">
        <f aca="false">IF($C$4="citu pasākumu izmaksas",IF('3a+c+n'!$Q60="C",'3a+c+n'!M60,0))</f>
        <v>0</v>
      </c>
      <c r="N60" s="70" t="n">
        <f aca="false">IF($C$4="citu pasākumu izmaksas",IF('3a+c+n'!$Q60="C",'3a+c+n'!N60,0))</f>
        <v>0</v>
      </c>
      <c r="O60" s="70" t="n">
        <f aca="false">IF($C$4="citu pasākumu izmaksas",IF('3a+c+n'!$Q60="C",'3a+c+n'!O60,0))</f>
        <v>0</v>
      </c>
      <c r="P60" s="71" t="n">
        <f aca="false">IF($C$4="citu pasākumu izmaksas",IF('3a+c+n'!$Q60="C",'3a+c+n'!P60,0))</f>
        <v>0</v>
      </c>
    </row>
    <row r="61" customFormat="false" ht="12" hidden="false" customHeight="false" outlineLevel="0" collapsed="false">
      <c r="A61" s="65" t="n">
        <f aca="false">IF(P61=0,0,IF(COUNTBLANK(P61)=1,0,COUNTA($P$14:P61)))</f>
        <v>0</v>
      </c>
      <c r="B61" s="70" t="n">
        <f aca="false">IF($C$4="citu pasākumu izmaksas",IF('3a+c+n'!$Q61="C",'3a+c+n'!B61,0))</f>
        <v>0</v>
      </c>
      <c r="C61" s="70" t="n">
        <f aca="false">IF($C$4="citu pasākumu izmaksas",IF('3a+c+n'!$Q61="C",'3a+c+n'!C61,0))</f>
        <v>0</v>
      </c>
      <c r="D61" s="70" t="n">
        <f aca="false">IF($C$4="citu pasākumu izmaksas",IF('3a+c+n'!$Q61="C",'3a+c+n'!D61,0))</f>
        <v>0</v>
      </c>
      <c r="E61" s="71"/>
      <c r="F61" s="69"/>
      <c r="G61" s="70" t="n">
        <f aca="false">IF($C$4="citu pasākumu izmaksas",IF('3a+c+n'!$Q61="C",'3a+c+n'!G61,0))</f>
        <v>0</v>
      </c>
      <c r="H61" s="70" t="n">
        <f aca="false">IF($C$4="citu pasākumu izmaksas",IF('3a+c+n'!$Q61="C",'3a+c+n'!H61,0))</f>
        <v>0</v>
      </c>
      <c r="I61" s="70"/>
      <c r="J61" s="70"/>
      <c r="K61" s="71" t="n">
        <f aca="false">IF($C$4="citu pasākumu izmaksas",IF('3a+c+n'!$Q61="C",'3a+c+n'!K61,0))</f>
        <v>0</v>
      </c>
      <c r="L61" s="237" t="n">
        <f aca="false">IF($C$4="citu pasākumu izmaksas",IF('3a+c+n'!$Q61="C",'3a+c+n'!L61,0))</f>
        <v>0</v>
      </c>
      <c r="M61" s="70" t="n">
        <f aca="false">IF($C$4="citu pasākumu izmaksas",IF('3a+c+n'!$Q61="C",'3a+c+n'!M61,0))</f>
        <v>0</v>
      </c>
      <c r="N61" s="70" t="n">
        <f aca="false">IF($C$4="citu pasākumu izmaksas",IF('3a+c+n'!$Q61="C",'3a+c+n'!N61,0))</f>
        <v>0</v>
      </c>
      <c r="O61" s="70" t="n">
        <f aca="false">IF($C$4="citu pasākumu izmaksas",IF('3a+c+n'!$Q61="C",'3a+c+n'!O61,0))</f>
        <v>0</v>
      </c>
      <c r="P61" s="71" t="n">
        <f aca="false">IF($C$4="citu pasākumu izmaksas",IF('3a+c+n'!$Q61="C",'3a+c+n'!P61,0))</f>
        <v>0</v>
      </c>
    </row>
    <row r="62" customFormat="false" ht="12" hidden="false" customHeight="false" outlineLevel="0" collapsed="false">
      <c r="A62" s="65" t="n">
        <f aca="false">IF(P62=0,0,IF(COUNTBLANK(P62)=1,0,COUNTA($P$14:P62)))</f>
        <v>0</v>
      </c>
      <c r="B62" s="70" t="n">
        <f aca="false">IF($C$4="citu pasākumu izmaksas",IF('3a+c+n'!$Q62="C",'3a+c+n'!B62,0))</f>
        <v>0</v>
      </c>
      <c r="C62" s="70" t="n">
        <f aca="false">IF($C$4="citu pasākumu izmaksas",IF('3a+c+n'!$Q62="C",'3a+c+n'!C62,0))</f>
        <v>0</v>
      </c>
      <c r="D62" s="70" t="n">
        <f aca="false">IF($C$4="citu pasākumu izmaksas",IF('3a+c+n'!$Q62="C",'3a+c+n'!D62,0))</f>
        <v>0</v>
      </c>
      <c r="E62" s="71"/>
      <c r="F62" s="69"/>
      <c r="G62" s="70" t="n">
        <f aca="false">IF($C$4="citu pasākumu izmaksas",IF('3a+c+n'!$Q62="C",'3a+c+n'!G62,0))</f>
        <v>0</v>
      </c>
      <c r="H62" s="70" t="n">
        <f aca="false">IF($C$4="citu pasākumu izmaksas",IF('3a+c+n'!$Q62="C",'3a+c+n'!H62,0))</f>
        <v>0</v>
      </c>
      <c r="I62" s="70"/>
      <c r="J62" s="70"/>
      <c r="K62" s="71" t="n">
        <f aca="false">IF($C$4="citu pasākumu izmaksas",IF('3a+c+n'!$Q62="C",'3a+c+n'!K62,0))</f>
        <v>0</v>
      </c>
      <c r="L62" s="237" t="n">
        <f aca="false">IF($C$4="citu pasākumu izmaksas",IF('3a+c+n'!$Q62="C",'3a+c+n'!L62,0))</f>
        <v>0</v>
      </c>
      <c r="M62" s="70" t="n">
        <f aca="false">IF($C$4="citu pasākumu izmaksas",IF('3a+c+n'!$Q62="C",'3a+c+n'!M62,0))</f>
        <v>0</v>
      </c>
      <c r="N62" s="70" t="n">
        <f aca="false">IF($C$4="citu pasākumu izmaksas",IF('3a+c+n'!$Q62="C",'3a+c+n'!N62,0))</f>
        <v>0</v>
      </c>
      <c r="O62" s="70" t="n">
        <f aca="false">IF($C$4="citu pasākumu izmaksas",IF('3a+c+n'!$Q62="C",'3a+c+n'!O62,0))</f>
        <v>0</v>
      </c>
      <c r="P62" s="71" t="n">
        <f aca="false">IF($C$4="citu pasākumu izmaksas",IF('3a+c+n'!$Q62="C",'3a+c+n'!P62,0))</f>
        <v>0</v>
      </c>
    </row>
    <row r="63" customFormat="false" ht="12" hidden="false" customHeight="false" outlineLevel="0" collapsed="false">
      <c r="A63" s="65" t="n">
        <f aca="false">IF(P63=0,0,IF(COUNTBLANK(P63)=1,0,COUNTA($P$14:P63)))</f>
        <v>0</v>
      </c>
      <c r="B63" s="70" t="n">
        <f aca="false">IF($C$4="citu pasākumu izmaksas",IF('3a+c+n'!$Q63="C",'3a+c+n'!B63,0))</f>
        <v>0</v>
      </c>
      <c r="C63" s="70" t="n">
        <f aca="false">IF($C$4="citu pasākumu izmaksas",IF('3a+c+n'!$Q63="C",'3a+c+n'!C63,0))</f>
        <v>0</v>
      </c>
      <c r="D63" s="70" t="n">
        <f aca="false">IF($C$4="citu pasākumu izmaksas",IF('3a+c+n'!$Q63="C",'3a+c+n'!D63,0))</f>
        <v>0</v>
      </c>
      <c r="E63" s="71"/>
      <c r="F63" s="69"/>
      <c r="G63" s="70" t="n">
        <f aca="false">IF($C$4="citu pasākumu izmaksas",IF('3a+c+n'!$Q63="C",'3a+c+n'!G63,0))</f>
        <v>0</v>
      </c>
      <c r="H63" s="70" t="n">
        <f aca="false">IF($C$4="citu pasākumu izmaksas",IF('3a+c+n'!$Q63="C",'3a+c+n'!H63,0))</f>
        <v>0</v>
      </c>
      <c r="I63" s="70"/>
      <c r="J63" s="70"/>
      <c r="K63" s="71" t="n">
        <f aca="false">IF($C$4="citu pasākumu izmaksas",IF('3a+c+n'!$Q63="C",'3a+c+n'!K63,0))</f>
        <v>0</v>
      </c>
      <c r="L63" s="237" t="n">
        <f aca="false">IF($C$4="citu pasākumu izmaksas",IF('3a+c+n'!$Q63="C",'3a+c+n'!L63,0))</f>
        <v>0</v>
      </c>
      <c r="M63" s="70" t="n">
        <f aca="false">IF($C$4="citu pasākumu izmaksas",IF('3a+c+n'!$Q63="C",'3a+c+n'!M63,0))</f>
        <v>0</v>
      </c>
      <c r="N63" s="70" t="n">
        <f aca="false">IF($C$4="citu pasākumu izmaksas",IF('3a+c+n'!$Q63="C",'3a+c+n'!N63,0))</f>
        <v>0</v>
      </c>
      <c r="O63" s="70" t="n">
        <f aca="false">IF($C$4="citu pasākumu izmaksas",IF('3a+c+n'!$Q63="C",'3a+c+n'!O63,0))</f>
        <v>0</v>
      </c>
      <c r="P63" s="71" t="n">
        <f aca="false">IF($C$4="citu pasākumu izmaksas",IF('3a+c+n'!$Q63="C",'3a+c+n'!P63,0))</f>
        <v>0</v>
      </c>
    </row>
    <row r="64" customFormat="false" ht="12" hidden="false" customHeight="false" outlineLevel="0" collapsed="false">
      <c r="A64" s="65" t="n">
        <f aca="false">IF(P64=0,0,IF(COUNTBLANK(P64)=1,0,COUNTA($P$14:P64)))</f>
        <v>0</v>
      </c>
      <c r="B64" s="70" t="n">
        <f aca="false">IF($C$4="citu pasākumu izmaksas",IF('3a+c+n'!$Q64="C",'3a+c+n'!B64,0))</f>
        <v>0</v>
      </c>
      <c r="C64" s="70" t="n">
        <f aca="false">IF($C$4="citu pasākumu izmaksas",IF('3a+c+n'!$Q64="C",'3a+c+n'!C64,0))</f>
        <v>0</v>
      </c>
      <c r="D64" s="70" t="n">
        <f aca="false">IF($C$4="citu pasākumu izmaksas",IF('3a+c+n'!$Q64="C",'3a+c+n'!D64,0))</f>
        <v>0</v>
      </c>
      <c r="E64" s="71"/>
      <c r="F64" s="69"/>
      <c r="G64" s="70" t="n">
        <f aca="false">IF($C$4="citu pasākumu izmaksas",IF('3a+c+n'!$Q64="C",'3a+c+n'!G64,0))</f>
        <v>0</v>
      </c>
      <c r="H64" s="70" t="n">
        <f aca="false">IF($C$4="citu pasākumu izmaksas",IF('3a+c+n'!$Q64="C",'3a+c+n'!H64,0))</f>
        <v>0</v>
      </c>
      <c r="I64" s="70"/>
      <c r="J64" s="70"/>
      <c r="K64" s="71" t="n">
        <f aca="false">IF($C$4="citu pasākumu izmaksas",IF('3a+c+n'!$Q64="C",'3a+c+n'!K64,0))</f>
        <v>0</v>
      </c>
      <c r="L64" s="237" t="n">
        <f aca="false">IF($C$4="citu pasākumu izmaksas",IF('3a+c+n'!$Q64="C",'3a+c+n'!L64,0))</f>
        <v>0</v>
      </c>
      <c r="M64" s="70" t="n">
        <f aca="false">IF($C$4="citu pasākumu izmaksas",IF('3a+c+n'!$Q64="C",'3a+c+n'!M64,0))</f>
        <v>0</v>
      </c>
      <c r="N64" s="70" t="n">
        <f aca="false">IF($C$4="citu pasākumu izmaksas",IF('3a+c+n'!$Q64="C",'3a+c+n'!N64,0))</f>
        <v>0</v>
      </c>
      <c r="O64" s="70" t="n">
        <f aca="false">IF($C$4="citu pasākumu izmaksas",IF('3a+c+n'!$Q64="C",'3a+c+n'!O64,0))</f>
        <v>0</v>
      </c>
      <c r="P64" s="71" t="n">
        <f aca="false">IF($C$4="citu pasākumu izmaksas",IF('3a+c+n'!$Q64="C",'3a+c+n'!P64,0))</f>
        <v>0</v>
      </c>
    </row>
    <row r="65" customFormat="false" ht="12" hidden="false" customHeight="false" outlineLevel="0" collapsed="false">
      <c r="A65" s="65" t="n">
        <f aca="false">IF(P65=0,0,IF(COUNTBLANK(P65)=1,0,COUNTA($P$14:P65)))</f>
        <v>0</v>
      </c>
      <c r="B65" s="70" t="n">
        <f aca="false">IF($C$4="citu pasākumu izmaksas",IF('3a+c+n'!$Q65="C",'3a+c+n'!B65,0))</f>
        <v>0</v>
      </c>
      <c r="C65" s="70" t="n">
        <f aca="false">IF($C$4="citu pasākumu izmaksas",IF('3a+c+n'!$Q65="C",'3a+c+n'!C65,0))</f>
        <v>0</v>
      </c>
      <c r="D65" s="70" t="n">
        <f aca="false">IF($C$4="citu pasākumu izmaksas",IF('3a+c+n'!$Q65="C",'3a+c+n'!D65,0))</f>
        <v>0</v>
      </c>
      <c r="E65" s="71"/>
      <c r="F65" s="69"/>
      <c r="G65" s="70" t="n">
        <f aca="false">IF($C$4="citu pasākumu izmaksas",IF('3a+c+n'!$Q65="C",'3a+c+n'!G65,0))</f>
        <v>0</v>
      </c>
      <c r="H65" s="70" t="n">
        <f aca="false">IF($C$4="citu pasākumu izmaksas",IF('3a+c+n'!$Q65="C",'3a+c+n'!H65,0))</f>
        <v>0</v>
      </c>
      <c r="I65" s="70"/>
      <c r="J65" s="70"/>
      <c r="K65" s="71" t="n">
        <f aca="false">IF($C$4="citu pasākumu izmaksas",IF('3a+c+n'!$Q65="C",'3a+c+n'!K65,0))</f>
        <v>0</v>
      </c>
      <c r="L65" s="237" t="n">
        <f aca="false">IF($C$4="citu pasākumu izmaksas",IF('3a+c+n'!$Q65="C",'3a+c+n'!L65,0))</f>
        <v>0</v>
      </c>
      <c r="M65" s="70" t="n">
        <f aca="false">IF($C$4="citu pasākumu izmaksas",IF('3a+c+n'!$Q65="C",'3a+c+n'!M65,0))</f>
        <v>0</v>
      </c>
      <c r="N65" s="70" t="n">
        <f aca="false">IF($C$4="citu pasākumu izmaksas",IF('3a+c+n'!$Q65="C",'3a+c+n'!N65,0))</f>
        <v>0</v>
      </c>
      <c r="O65" s="70" t="n">
        <f aca="false">IF($C$4="citu pasākumu izmaksas",IF('3a+c+n'!$Q65="C",'3a+c+n'!O65,0))</f>
        <v>0</v>
      </c>
      <c r="P65" s="71" t="n">
        <f aca="false">IF($C$4="citu pasākumu izmaksas",IF('3a+c+n'!$Q65="C",'3a+c+n'!P65,0))</f>
        <v>0</v>
      </c>
    </row>
    <row r="66" customFormat="false" ht="12" hidden="false" customHeight="false" outlineLevel="0" collapsed="false">
      <c r="A66" s="65" t="n">
        <f aca="false">IF(P66=0,0,IF(COUNTBLANK(P66)=1,0,COUNTA($P$14:P66)))</f>
        <v>0</v>
      </c>
      <c r="B66" s="70" t="n">
        <f aca="false">IF($C$4="citu pasākumu izmaksas",IF('3a+c+n'!$Q66="C",'3a+c+n'!B66,0))</f>
        <v>0</v>
      </c>
      <c r="C66" s="70" t="n">
        <f aca="false">IF($C$4="citu pasākumu izmaksas",IF('3a+c+n'!$Q66="C",'3a+c+n'!C66,0))</f>
        <v>0</v>
      </c>
      <c r="D66" s="70" t="n">
        <f aca="false">IF($C$4="citu pasākumu izmaksas",IF('3a+c+n'!$Q66="C",'3a+c+n'!D66,0))</f>
        <v>0</v>
      </c>
      <c r="E66" s="71"/>
      <c r="F66" s="69"/>
      <c r="G66" s="70" t="n">
        <f aca="false">IF($C$4="citu pasākumu izmaksas",IF('3a+c+n'!$Q66="C",'3a+c+n'!G66,0))</f>
        <v>0</v>
      </c>
      <c r="H66" s="70" t="n">
        <f aca="false">IF($C$4="citu pasākumu izmaksas",IF('3a+c+n'!$Q66="C",'3a+c+n'!H66,0))</f>
        <v>0</v>
      </c>
      <c r="I66" s="70"/>
      <c r="J66" s="70"/>
      <c r="K66" s="71" t="n">
        <f aca="false">IF($C$4="citu pasākumu izmaksas",IF('3a+c+n'!$Q66="C",'3a+c+n'!K66,0))</f>
        <v>0</v>
      </c>
      <c r="L66" s="237" t="n">
        <f aca="false">IF($C$4="citu pasākumu izmaksas",IF('3a+c+n'!$Q66="C",'3a+c+n'!L66,0))</f>
        <v>0</v>
      </c>
      <c r="M66" s="70" t="n">
        <f aca="false">IF($C$4="citu pasākumu izmaksas",IF('3a+c+n'!$Q66="C",'3a+c+n'!M66,0))</f>
        <v>0</v>
      </c>
      <c r="N66" s="70" t="n">
        <f aca="false">IF($C$4="citu pasākumu izmaksas",IF('3a+c+n'!$Q66="C",'3a+c+n'!N66,0))</f>
        <v>0</v>
      </c>
      <c r="O66" s="70" t="n">
        <f aca="false">IF($C$4="citu pasākumu izmaksas",IF('3a+c+n'!$Q66="C",'3a+c+n'!O66,0))</f>
        <v>0</v>
      </c>
      <c r="P66" s="71" t="n">
        <f aca="false">IF($C$4="citu pasākumu izmaksas",IF('3a+c+n'!$Q66="C",'3a+c+n'!P66,0))</f>
        <v>0</v>
      </c>
    </row>
    <row r="67" customFormat="false" ht="12" hidden="false" customHeight="false" outlineLevel="0" collapsed="false">
      <c r="A67" s="65" t="n">
        <f aca="false">IF(P67=0,0,IF(COUNTBLANK(P67)=1,0,COUNTA($P$14:P67)))</f>
        <v>0</v>
      </c>
      <c r="B67" s="70" t="n">
        <f aca="false">IF($C$4="citu pasākumu izmaksas",IF('3a+c+n'!$Q67="C",'3a+c+n'!B67,0))</f>
        <v>0</v>
      </c>
      <c r="C67" s="70" t="n">
        <f aca="false">IF($C$4="citu pasākumu izmaksas",IF('3a+c+n'!$Q67="C",'3a+c+n'!C67,0))</f>
        <v>0</v>
      </c>
      <c r="D67" s="70" t="n">
        <f aca="false">IF($C$4="citu pasākumu izmaksas",IF('3a+c+n'!$Q67="C",'3a+c+n'!D67,0))</f>
        <v>0</v>
      </c>
      <c r="E67" s="71"/>
      <c r="F67" s="69"/>
      <c r="G67" s="70" t="n">
        <f aca="false">IF($C$4="citu pasākumu izmaksas",IF('3a+c+n'!$Q67="C",'3a+c+n'!G67,0))</f>
        <v>0</v>
      </c>
      <c r="H67" s="70" t="n">
        <f aca="false">IF($C$4="citu pasākumu izmaksas",IF('3a+c+n'!$Q67="C",'3a+c+n'!H67,0))</f>
        <v>0</v>
      </c>
      <c r="I67" s="70"/>
      <c r="J67" s="70"/>
      <c r="K67" s="71" t="n">
        <f aca="false">IF($C$4="citu pasākumu izmaksas",IF('3a+c+n'!$Q67="C",'3a+c+n'!K67,0))</f>
        <v>0</v>
      </c>
      <c r="L67" s="237" t="n">
        <f aca="false">IF($C$4="citu pasākumu izmaksas",IF('3a+c+n'!$Q67="C",'3a+c+n'!L67,0))</f>
        <v>0</v>
      </c>
      <c r="M67" s="70" t="n">
        <f aca="false">IF($C$4="citu pasākumu izmaksas",IF('3a+c+n'!$Q67="C",'3a+c+n'!M67,0))</f>
        <v>0</v>
      </c>
      <c r="N67" s="70" t="n">
        <f aca="false">IF($C$4="citu pasākumu izmaksas",IF('3a+c+n'!$Q67="C",'3a+c+n'!N67,0))</f>
        <v>0</v>
      </c>
      <c r="O67" s="70" t="n">
        <f aca="false">IF($C$4="citu pasākumu izmaksas",IF('3a+c+n'!$Q67="C",'3a+c+n'!O67,0))</f>
        <v>0</v>
      </c>
      <c r="P67" s="71" t="n">
        <f aca="false">IF($C$4="citu pasākumu izmaksas",IF('3a+c+n'!$Q67="C",'3a+c+n'!P67,0))</f>
        <v>0</v>
      </c>
    </row>
    <row r="68" customFormat="false" ht="12" hidden="false" customHeight="false" outlineLevel="0" collapsed="false">
      <c r="A68" s="65" t="n">
        <f aca="false">IF(P68=0,0,IF(COUNTBLANK(P68)=1,0,COUNTA($P$14:P68)))</f>
        <v>0</v>
      </c>
      <c r="B68" s="70" t="n">
        <f aca="false">IF($C$4="citu pasākumu izmaksas",IF('3a+c+n'!$Q68="C",'3a+c+n'!B68,0))</f>
        <v>0</v>
      </c>
      <c r="C68" s="70" t="n">
        <f aca="false">IF($C$4="citu pasākumu izmaksas",IF('3a+c+n'!$Q68="C",'3a+c+n'!C68,0))</f>
        <v>0</v>
      </c>
      <c r="D68" s="70" t="n">
        <f aca="false">IF($C$4="citu pasākumu izmaksas",IF('3a+c+n'!$Q68="C",'3a+c+n'!D68,0))</f>
        <v>0</v>
      </c>
      <c r="E68" s="71"/>
      <c r="F68" s="69"/>
      <c r="G68" s="70" t="n">
        <f aca="false">IF($C$4="citu pasākumu izmaksas",IF('3a+c+n'!$Q68="C",'3a+c+n'!G68,0))</f>
        <v>0</v>
      </c>
      <c r="H68" s="70" t="n">
        <f aca="false">IF($C$4="citu pasākumu izmaksas",IF('3a+c+n'!$Q68="C",'3a+c+n'!H68,0))</f>
        <v>0</v>
      </c>
      <c r="I68" s="70"/>
      <c r="J68" s="70"/>
      <c r="K68" s="71" t="n">
        <f aca="false">IF($C$4="citu pasākumu izmaksas",IF('3a+c+n'!$Q68="C",'3a+c+n'!K68,0))</f>
        <v>0</v>
      </c>
      <c r="L68" s="237" t="n">
        <f aca="false">IF($C$4="citu pasākumu izmaksas",IF('3a+c+n'!$Q68="C",'3a+c+n'!L68,0))</f>
        <v>0</v>
      </c>
      <c r="M68" s="70" t="n">
        <f aca="false">IF($C$4="citu pasākumu izmaksas",IF('3a+c+n'!$Q68="C",'3a+c+n'!M68,0))</f>
        <v>0</v>
      </c>
      <c r="N68" s="70" t="n">
        <f aca="false">IF($C$4="citu pasākumu izmaksas",IF('3a+c+n'!$Q68="C",'3a+c+n'!N68,0))</f>
        <v>0</v>
      </c>
      <c r="O68" s="70" t="n">
        <f aca="false">IF($C$4="citu pasākumu izmaksas",IF('3a+c+n'!$Q68="C",'3a+c+n'!O68,0))</f>
        <v>0</v>
      </c>
      <c r="P68" s="71" t="n">
        <f aca="false">IF($C$4="citu pasākumu izmaksas",IF('3a+c+n'!$Q68="C",'3a+c+n'!P68,0))</f>
        <v>0</v>
      </c>
    </row>
    <row r="69" customFormat="false" ht="12" hidden="false" customHeight="false" outlineLevel="0" collapsed="false">
      <c r="A69" s="65" t="n">
        <f aca="false">IF(P69=0,0,IF(COUNTBLANK(P69)=1,0,COUNTA($P$14:P69)))</f>
        <v>0</v>
      </c>
      <c r="B69" s="70" t="n">
        <f aca="false">IF($C$4="citu pasākumu izmaksas",IF('3a+c+n'!$Q69="C",'3a+c+n'!B69,0))</f>
        <v>0</v>
      </c>
      <c r="C69" s="70" t="n">
        <f aca="false">IF($C$4="citu pasākumu izmaksas",IF('3a+c+n'!$Q69="C",'3a+c+n'!C69,0))</f>
        <v>0</v>
      </c>
      <c r="D69" s="70" t="n">
        <f aca="false">IF($C$4="citu pasākumu izmaksas",IF('3a+c+n'!$Q69="C",'3a+c+n'!D69,0))</f>
        <v>0</v>
      </c>
      <c r="E69" s="71"/>
      <c r="F69" s="69"/>
      <c r="G69" s="70" t="n">
        <f aca="false">IF($C$4="citu pasākumu izmaksas",IF('3a+c+n'!$Q69="C",'3a+c+n'!G69,0))</f>
        <v>0</v>
      </c>
      <c r="H69" s="70" t="n">
        <f aca="false">IF($C$4="citu pasākumu izmaksas",IF('3a+c+n'!$Q69="C",'3a+c+n'!H69,0))</f>
        <v>0</v>
      </c>
      <c r="I69" s="70"/>
      <c r="J69" s="70"/>
      <c r="K69" s="71" t="n">
        <f aca="false">IF($C$4="citu pasākumu izmaksas",IF('3a+c+n'!$Q69="C",'3a+c+n'!K69,0))</f>
        <v>0</v>
      </c>
      <c r="L69" s="237" t="n">
        <f aca="false">IF($C$4="citu pasākumu izmaksas",IF('3a+c+n'!$Q69="C",'3a+c+n'!L69,0))</f>
        <v>0</v>
      </c>
      <c r="M69" s="70" t="n">
        <f aca="false">IF($C$4="citu pasākumu izmaksas",IF('3a+c+n'!$Q69="C",'3a+c+n'!M69,0))</f>
        <v>0</v>
      </c>
      <c r="N69" s="70" t="n">
        <f aca="false">IF($C$4="citu pasākumu izmaksas",IF('3a+c+n'!$Q69="C",'3a+c+n'!N69,0))</f>
        <v>0</v>
      </c>
      <c r="O69" s="70" t="n">
        <f aca="false">IF($C$4="citu pasākumu izmaksas",IF('3a+c+n'!$Q69="C",'3a+c+n'!O69,0))</f>
        <v>0</v>
      </c>
      <c r="P69" s="71" t="n">
        <f aca="false">IF($C$4="citu pasākumu izmaksas",IF('3a+c+n'!$Q69="C",'3a+c+n'!P69,0))</f>
        <v>0</v>
      </c>
    </row>
    <row r="70" customFormat="false" ht="12" hidden="false" customHeight="false" outlineLevel="0" collapsed="false">
      <c r="A70" s="65" t="n">
        <f aca="false">IF(P70=0,0,IF(COUNTBLANK(P70)=1,0,COUNTA($P$14:P70)))</f>
        <v>0</v>
      </c>
      <c r="B70" s="70" t="n">
        <f aca="false">IF($C$4="citu pasākumu izmaksas",IF('3a+c+n'!$Q70="C",'3a+c+n'!B70,0))</f>
        <v>0</v>
      </c>
      <c r="C70" s="70" t="n">
        <f aca="false">IF($C$4="citu pasākumu izmaksas",IF('3a+c+n'!$Q70="C",'3a+c+n'!C70,0))</f>
        <v>0</v>
      </c>
      <c r="D70" s="70" t="n">
        <f aca="false">IF($C$4="citu pasākumu izmaksas",IF('3a+c+n'!$Q70="C",'3a+c+n'!D70,0))</f>
        <v>0</v>
      </c>
      <c r="E70" s="71"/>
      <c r="F70" s="69"/>
      <c r="G70" s="70" t="n">
        <f aca="false">IF($C$4="citu pasākumu izmaksas",IF('3a+c+n'!$Q70="C",'3a+c+n'!G70,0))</f>
        <v>0</v>
      </c>
      <c r="H70" s="70" t="n">
        <f aca="false">IF($C$4="citu pasākumu izmaksas",IF('3a+c+n'!$Q70="C",'3a+c+n'!H70,0))</f>
        <v>0</v>
      </c>
      <c r="I70" s="70"/>
      <c r="J70" s="70"/>
      <c r="K70" s="71" t="n">
        <f aca="false">IF($C$4="citu pasākumu izmaksas",IF('3a+c+n'!$Q70="C",'3a+c+n'!K70,0))</f>
        <v>0</v>
      </c>
      <c r="L70" s="237" t="n">
        <f aca="false">IF($C$4="citu pasākumu izmaksas",IF('3a+c+n'!$Q70="C",'3a+c+n'!L70,0))</f>
        <v>0</v>
      </c>
      <c r="M70" s="70" t="n">
        <f aca="false">IF($C$4="citu pasākumu izmaksas",IF('3a+c+n'!$Q70="C",'3a+c+n'!M70,0))</f>
        <v>0</v>
      </c>
      <c r="N70" s="70" t="n">
        <f aca="false">IF($C$4="citu pasākumu izmaksas",IF('3a+c+n'!$Q70="C",'3a+c+n'!N70,0))</f>
        <v>0</v>
      </c>
      <c r="O70" s="70" t="n">
        <f aca="false">IF($C$4="citu pasākumu izmaksas",IF('3a+c+n'!$Q70="C",'3a+c+n'!O70,0))</f>
        <v>0</v>
      </c>
      <c r="P70" s="71" t="n">
        <f aca="false">IF($C$4="citu pasākumu izmaksas",IF('3a+c+n'!$Q70="C",'3a+c+n'!P70,0))</f>
        <v>0</v>
      </c>
    </row>
    <row r="71" customFormat="false" ht="12" hidden="false" customHeight="false" outlineLevel="0" collapsed="false">
      <c r="A71" s="65" t="n">
        <f aca="false">IF(P71=0,0,IF(COUNTBLANK(P71)=1,0,COUNTA($P$14:P71)))</f>
        <v>0</v>
      </c>
      <c r="B71" s="70" t="n">
        <f aca="false">IF($C$4="citu pasākumu izmaksas",IF('3a+c+n'!$Q71="C",'3a+c+n'!B71,0))</f>
        <v>0</v>
      </c>
      <c r="C71" s="70" t="n">
        <f aca="false">IF($C$4="citu pasākumu izmaksas",IF('3a+c+n'!$Q71="C",'3a+c+n'!C71,0))</f>
        <v>0</v>
      </c>
      <c r="D71" s="70" t="n">
        <f aca="false">IF($C$4="citu pasākumu izmaksas",IF('3a+c+n'!$Q71="C",'3a+c+n'!D71,0))</f>
        <v>0</v>
      </c>
      <c r="E71" s="71"/>
      <c r="F71" s="69"/>
      <c r="G71" s="70" t="n">
        <f aca="false">IF($C$4="citu pasākumu izmaksas",IF('3a+c+n'!$Q71="C",'3a+c+n'!G71,0))</f>
        <v>0</v>
      </c>
      <c r="H71" s="70" t="n">
        <f aca="false">IF($C$4="citu pasākumu izmaksas",IF('3a+c+n'!$Q71="C",'3a+c+n'!H71,0))</f>
        <v>0</v>
      </c>
      <c r="I71" s="70"/>
      <c r="J71" s="70"/>
      <c r="K71" s="71" t="n">
        <f aca="false">IF($C$4="citu pasākumu izmaksas",IF('3a+c+n'!$Q71="C",'3a+c+n'!K71,0))</f>
        <v>0</v>
      </c>
      <c r="L71" s="237" t="n">
        <f aca="false">IF($C$4="citu pasākumu izmaksas",IF('3a+c+n'!$Q71="C",'3a+c+n'!L71,0))</f>
        <v>0</v>
      </c>
      <c r="M71" s="70" t="n">
        <f aca="false">IF($C$4="citu pasākumu izmaksas",IF('3a+c+n'!$Q71="C",'3a+c+n'!M71,0))</f>
        <v>0</v>
      </c>
      <c r="N71" s="70" t="n">
        <f aca="false">IF($C$4="citu pasākumu izmaksas",IF('3a+c+n'!$Q71="C",'3a+c+n'!N71,0))</f>
        <v>0</v>
      </c>
      <c r="O71" s="70" t="n">
        <f aca="false">IF($C$4="citu pasākumu izmaksas",IF('3a+c+n'!$Q71="C",'3a+c+n'!O71,0))</f>
        <v>0</v>
      </c>
      <c r="P71" s="71" t="n">
        <f aca="false">IF($C$4="citu pasākumu izmaksas",IF('3a+c+n'!$Q71="C",'3a+c+n'!P71,0))</f>
        <v>0</v>
      </c>
    </row>
    <row r="72" customFormat="false" ht="12" hidden="false" customHeight="false" outlineLevel="0" collapsed="false">
      <c r="A72" s="65" t="n">
        <f aca="false">IF(P72=0,0,IF(COUNTBLANK(P72)=1,0,COUNTA($P$14:P72)))</f>
        <v>0</v>
      </c>
      <c r="B72" s="70" t="n">
        <f aca="false">IF($C$4="citu pasākumu izmaksas",IF('3a+c+n'!$Q72="C",'3a+c+n'!B72,0))</f>
        <v>0</v>
      </c>
      <c r="C72" s="70" t="n">
        <f aca="false">IF($C$4="citu pasākumu izmaksas",IF('3a+c+n'!$Q72="C",'3a+c+n'!C72,0))</f>
        <v>0</v>
      </c>
      <c r="D72" s="70" t="n">
        <f aca="false">IF($C$4="citu pasākumu izmaksas",IF('3a+c+n'!$Q72="C",'3a+c+n'!D72,0))</f>
        <v>0</v>
      </c>
      <c r="E72" s="71"/>
      <c r="F72" s="69"/>
      <c r="G72" s="70" t="n">
        <f aca="false">IF($C$4="citu pasākumu izmaksas",IF('3a+c+n'!$Q72="C",'3a+c+n'!G72,0))</f>
        <v>0</v>
      </c>
      <c r="H72" s="70" t="n">
        <f aca="false">IF($C$4="citu pasākumu izmaksas",IF('3a+c+n'!$Q72="C",'3a+c+n'!H72,0))</f>
        <v>0</v>
      </c>
      <c r="I72" s="70"/>
      <c r="J72" s="70"/>
      <c r="K72" s="71" t="n">
        <f aca="false">IF($C$4="citu pasākumu izmaksas",IF('3a+c+n'!$Q72="C",'3a+c+n'!K72,0))</f>
        <v>0</v>
      </c>
      <c r="L72" s="237" t="n">
        <f aca="false">IF($C$4="citu pasākumu izmaksas",IF('3a+c+n'!$Q72="C",'3a+c+n'!L72,0))</f>
        <v>0</v>
      </c>
      <c r="M72" s="70" t="n">
        <f aca="false">IF($C$4="citu pasākumu izmaksas",IF('3a+c+n'!$Q72="C",'3a+c+n'!M72,0))</f>
        <v>0</v>
      </c>
      <c r="N72" s="70" t="n">
        <f aca="false">IF($C$4="citu pasākumu izmaksas",IF('3a+c+n'!$Q72="C",'3a+c+n'!N72,0))</f>
        <v>0</v>
      </c>
      <c r="O72" s="70" t="n">
        <f aca="false">IF($C$4="citu pasākumu izmaksas",IF('3a+c+n'!$Q72="C",'3a+c+n'!O72,0))</f>
        <v>0</v>
      </c>
      <c r="P72" s="71" t="n">
        <f aca="false">IF($C$4="citu pasākumu izmaksas",IF('3a+c+n'!$Q72="C",'3a+c+n'!P72,0))</f>
        <v>0</v>
      </c>
    </row>
    <row r="73" customFormat="false" ht="12" hidden="false" customHeight="false" outlineLevel="0" collapsed="false">
      <c r="A73" s="65" t="n">
        <f aca="false">IF(P73=0,0,IF(COUNTBLANK(P73)=1,0,COUNTA($P$14:P73)))</f>
        <v>0</v>
      </c>
      <c r="B73" s="70" t="n">
        <f aca="false">IF($C$4="citu pasākumu izmaksas",IF('3a+c+n'!$Q73="C",'3a+c+n'!B73,0))</f>
        <v>0</v>
      </c>
      <c r="C73" s="70" t="n">
        <f aca="false">IF($C$4="citu pasākumu izmaksas",IF('3a+c+n'!$Q73="C",'3a+c+n'!C73,0))</f>
        <v>0</v>
      </c>
      <c r="D73" s="70" t="n">
        <f aca="false">IF($C$4="citu pasākumu izmaksas",IF('3a+c+n'!$Q73="C",'3a+c+n'!D73,0))</f>
        <v>0</v>
      </c>
      <c r="E73" s="71"/>
      <c r="F73" s="69"/>
      <c r="G73" s="70" t="n">
        <f aca="false">IF($C$4="citu pasākumu izmaksas",IF('3a+c+n'!$Q73="C",'3a+c+n'!G73,0))</f>
        <v>0</v>
      </c>
      <c r="H73" s="70" t="n">
        <f aca="false">IF($C$4="citu pasākumu izmaksas",IF('3a+c+n'!$Q73="C",'3a+c+n'!H73,0))</f>
        <v>0</v>
      </c>
      <c r="I73" s="70"/>
      <c r="J73" s="70"/>
      <c r="K73" s="71" t="n">
        <f aca="false">IF($C$4="citu pasākumu izmaksas",IF('3a+c+n'!$Q73="C",'3a+c+n'!K73,0))</f>
        <v>0</v>
      </c>
      <c r="L73" s="237" t="n">
        <f aca="false">IF($C$4="citu pasākumu izmaksas",IF('3a+c+n'!$Q73="C",'3a+c+n'!L73,0))</f>
        <v>0</v>
      </c>
      <c r="M73" s="70" t="n">
        <f aca="false">IF($C$4="citu pasākumu izmaksas",IF('3a+c+n'!$Q73="C",'3a+c+n'!M73,0))</f>
        <v>0</v>
      </c>
      <c r="N73" s="70" t="n">
        <f aca="false">IF($C$4="citu pasākumu izmaksas",IF('3a+c+n'!$Q73="C",'3a+c+n'!N73,0))</f>
        <v>0</v>
      </c>
      <c r="O73" s="70" t="n">
        <f aca="false">IF($C$4="citu pasākumu izmaksas",IF('3a+c+n'!$Q73="C",'3a+c+n'!O73,0))</f>
        <v>0</v>
      </c>
      <c r="P73" s="71" t="n">
        <f aca="false">IF($C$4="citu pasākumu izmaksas",IF('3a+c+n'!$Q73="C",'3a+c+n'!P73,0))</f>
        <v>0</v>
      </c>
    </row>
    <row r="74" customFormat="false" ht="12" hidden="false" customHeight="false" outlineLevel="0" collapsed="false">
      <c r="A74" s="65" t="n">
        <f aca="false">IF(P74=0,0,IF(COUNTBLANK(P74)=1,0,COUNTA($P$14:P74)))</f>
        <v>0</v>
      </c>
      <c r="B74" s="70" t="n">
        <f aca="false">IF($C$4="citu pasākumu izmaksas",IF('3a+c+n'!$Q74="C",'3a+c+n'!B74,0))</f>
        <v>0</v>
      </c>
      <c r="C74" s="70" t="n">
        <f aca="false">IF($C$4="citu pasākumu izmaksas",IF('3a+c+n'!$Q74="C",'3a+c+n'!C74,0))</f>
        <v>0</v>
      </c>
      <c r="D74" s="70" t="n">
        <f aca="false">IF($C$4="citu pasākumu izmaksas",IF('3a+c+n'!$Q74="C",'3a+c+n'!D74,0))</f>
        <v>0</v>
      </c>
      <c r="E74" s="71"/>
      <c r="F74" s="69"/>
      <c r="G74" s="70" t="n">
        <f aca="false">IF($C$4="citu pasākumu izmaksas",IF('3a+c+n'!$Q74="C",'3a+c+n'!G74,0))</f>
        <v>0</v>
      </c>
      <c r="H74" s="70" t="n">
        <f aca="false">IF($C$4="citu pasākumu izmaksas",IF('3a+c+n'!$Q74="C",'3a+c+n'!H74,0))</f>
        <v>0</v>
      </c>
      <c r="I74" s="70"/>
      <c r="J74" s="70"/>
      <c r="K74" s="71" t="n">
        <f aca="false">IF($C$4="citu pasākumu izmaksas",IF('3a+c+n'!$Q74="C",'3a+c+n'!K74,0))</f>
        <v>0</v>
      </c>
      <c r="L74" s="237" t="n">
        <f aca="false">IF($C$4="citu pasākumu izmaksas",IF('3a+c+n'!$Q74="C",'3a+c+n'!L74,0))</f>
        <v>0</v>
      </c>
      <c r="M74" s="70" t="n">
        <f aca="false">IF($C$4="citu pasākumu izmaksas",IF('3a+c+n'!$Q74="C",'3a+c+n'!M74,0))</f>
        <v>0</v>
      </c>
      <c r="N74" s="70" t="n">
        <f aca="false">IF($C$4="citu pasākumu izmaksas",IF('3a+c+n'!$Q74="C",'3a+c+n'!N74,0))</f>
        <v>0</v>
      </c>
      <c r="O74" s="70" t="n">
        <f aca="false">IF($C$4="citu pasākumu izmaksas",IF('3a+c+n'!$Q74="C",'3a+c+n'!O74,0))</f>
        <v>0</v>
      </c>
      <c r="P74" s="71" t="n">
        <f aca="false">IF($C$4="citu pasākumu izmaksas",IF('3a+c+n'!$Q74="C",'3a+c+n'!P74,0))</f>
        <v>0</v>
      </c>
    </row>
    <row r="75" customFormat="false" ht="12" hidden="false" customHeight="false" outlineLevel="0" collapsed="false">
      <c r="A75" s="65" t="n">
        <f aca="false">IF(P75=0,0,IF(COUNTBLANK(P75)=1,0,COUNTA($P$14:P75)))</f>
        <v>0</v>
      </c>
      <c r="B75" s="70" t="n">
        <f aca="false">IF($C$4="citu pasākumu izmaksas",IF('3a+c+n'!$Q75="C",'3a+c+n'!B75,0))</f>
        <v>0</v>
      </c>
      <c r="C75" s="70" t="n">
        <f aca="false">IF($C$4="citu pasākumu izmaksas",IF('3a+c+n'!$Q75="C",'3a+c+n'!C75,0))</f>
        <v>0</v>
      </c>
      <c r="D75" s="70" t="n">
        <f aca="false">IF($C$4="citu pasākumu izmaksas",IF('3a+c+n'!$Q75="C",'3a+c+n'!D75,0))</f>
        <v>0</v>
      </c>
      <c r="E75" s="71"/>
      <c r="F75" s="69"/>
      <c r="G75" s="70" t="n">
        <f aca="false">IF($C$4="citu pasākumu izmaksas",IF('3a+c+n'!$Q75="C",'3a+c+n'!G75,0))</f>
        <v>0</v>
      </c>
      <c r="H75" s="70" t="n">
        <f aca="false">IF($C$4="citu pasākumu izmaksas",IF('3a+c+n'!$Q75="C",'3a+c+n'!H75,0))</f>
        <v>0</v>
      </c>
      <c r="I75" s="70"/>
      <c r="J75" s="70"/>
      <c r="K75" s="71" t="n">
        <f aca="false">IF($C$4="citu pasākumu izmaksas",IF('3a+c+n'!$Q75="C",'3a+c+n'!K75,0))</f>
        <v>0</v>
      </c>
      <c r="L75" s="237" t="n">
        <f aca="false">IF($C$4="citu pasākumu izmaksas",IF('3a+c+n'!$Q75="C",'3a+c+n'!L75,0))</f>
        <v>0</v>
      </c>
      <c r="M75" s="70" t="n">
        <f aca="false">IF($C$4="citu pasākumu izmaksas",IF('3a+c+n'!$Q75="C",'3a+c+n'!M75,0))</f>
        <v>0</v>
      </c>
      <c r="N75" s="70" t="n">
        <f aca="false">IF($C$4="citu pasākumu izmaksas",IF('3a+c+n'!$Q75="C",'3a+c+n'!N75,0))</f>
        <v>0</v>
      </c>
      <c r="O75" s="70" t="n">
        <f aca="false">IF($C$4="citu pasākumu izmaksas",IF('3a+c+n'!$Q75="C",'3a+c+n'!O75,0))</f>
        <v>0</v>
      </c>
      <c r="P75" s="71" t="n">
        <f aca="false">IF($C$4="citu pasākumu izmaksas",IF('3a+c+n'!$Q75="C",'3a+c+n'!P75,0))</f>
        <v>0</v>
      </c>
    </row>
    <row r="76" customFormat="false" ht="11.25" hidden="false" customHeight="false" outlineLevel="0" collapsed="false">
      <c r="A76" s="65" t="n">
        <f aca="false">IF(P76=0,0,IF(COUNTBLANK(P76)=1,0,COUNTA($P$14:P76)))</f>
        <v>0</v>
      </c>
      <c r="B76" s="70" t="n">
        <f aca="false">IF($C$4="citu pasākumu izmaksas",IF('3a+c+n'!$Q76="C",'3a+c+n'!B76,0))</f>
        <v>0</v>
      </c>
      <c r="C76" s="70" t="n">
        <f aca="false">IF($C$4="citu pasākumu izmaksas",IF('3a+c+n'!$Q76="C",'3a+c+n'!C76,0))</f>
        <v>0</v>
      </c>
      <c r="D76" s="70" t="n">
        <f aca="false">IF($C$4="citu pasākumu izmaksas",IF('3a+c+n'!$Q76="C",'3a+c+n'!D76,0))</f>
        <v>0</v>
      </c>
      <c r="E76" s="71"/>
      <c r="F76" s="69"/>
      <c r="G76" s="70" t="n">
        <f aca="false">IF($C$4="citu pasākumu izmaksas",IF('3a+c+n'!$Q76="C",'3a+c+n'!G76,0))</f>
        <v>0</v>
      </c>
      <c r="H76" s="70" t="n">
        <f aca="false">IF($C$4="citu pasākumu izmaksas",IF('3a+c+n'!$Q76="C",'3a+c+n'!H76,0))</f>
        <v>0</v>
      </c>
      <c r="I76" s="70"/>
      <c r="J76" s="70"/>
      <c r="K76" s="71" t="n">
        <f aca="false">IF($C$4="citu pasākumu izmaksas",IF('3a+c+n'!$Q76="C",'3a+c+n'!K76,0))</f>
        <v>0</v>
      </c>
      <c r="L76" s="237" t="n">
        <f aca="false">IF($C$4="citu pasākumu izmaksas",IF('3a+c+n'!$Q76="C",'3a+c+n'!L76,0))</f>
        <v>0</v>
      </c>
      <c r="M76" s="70" t="n">
        <f aca="false">IF($C$4="citu pasākumu izmaksas",IF('3a+c+n'!$Q76="C",'3a+c+n'!M76,0))</f>
        <v>0</v>
      </c>
      <c r="N76" s="70" t="n">
        <f aca="false">IF($C$4="citu pasākumu izmaksas",IF('3a+c+n'!$Q76="C",'3a+c+n'!N76,0))</f>
        <v>0</v>
      </c>
      <c r="O76" s="70" t="n">
        <f aca="false">IF($C$4="citu pasākumu izmaksas",IF('3a+c+n'!$Q76="C",'3a+c+n'!O76,0))</f>
        <v>0</v>
      </c>
      <c r="P76" s="71" t="n">
        <f aca="false">IF($C$4="citu pasākumu izmaksas",IF('3a+c+n'!$Q76="C",'3a+c+n'!P76,0))</f>
        <v>0</v>
      </c>
    </row>
    <row r="77" customFormat="false" ht="12" hidden="false" customHeight="false" outlineLevel="0" collapsed="false">
      <c r="A77" s="13" t="n">
        <f aca="false">IF(P77=0,0,IF(COUNTBLANK(P77)=1,0,COUNTA($P$14:P77)))</f>
        <v>0</v>
      </c>
      <c r="B77" s="76" t="n">
        <f aca="false">IF($C$4="citu pasākumu izmaksas",IF('3a+c+n'!$Q78="C",'3a+c+n'!B78,0))</f>
        <v>0</v>
      </c>
      <c r="C77" s="76" t="n">
        <f aca="false">IF($C$4="citu pasākumu izmaksas",IF('3a+c+n'!$Q78="C",'3a+c+n'!C78,0))</f>
        <v>0</v>
      </c>
      <c r="D77" s="76" t="n">
        <f aca="false">IF($C$4="citu pasākumu izmaksas",IF('3a+c+n'!$Q78="C",'3a+c+n'!D78,0))</f>
        <v>0</v>
      </c>
      <c r="E77" s="77"/>
      <c r="F77" s="75"/>
      <c r="G77" s="76"/>
      <c r="H77" s="76" t="n">
        <f aca="false">IF($C$4="citu pasākumu izmaksas",IF('3a+c+n'!$Q78="C",'3a+c+n'!H78,0))</f>
        <v>0</v>
      </c>
      <c r="I77" s="76"/>
      <c r="J77" s="76"/>
      <c r="K77" s="77" t="n">
        <f aca="false">IF($C$4="citu pasākumu izmaksas",IF('3a+c+n'!$Q78="C",'3a+c+n'!K78,0))</f>
        <v>0</v>
      </c>
      <c r="L77" s="238" t="n">
        <f aca="false">IF($C$4="citu pasākumu izmaksas",IF('3a+c+n'!$Q78="C",'3a+c+n'!L78,0))</f>
        <v>0</v>
      </c>
      <c r="M77" s="76" t="n">
        <f aca="false">IF($C$4="citu pasākumu izmaksas",IF('3a+c+n'!$Q78="C",'3a+c+n'!M78,0))</f>
        <v>0</v>
      </c>
      <c r="N77" s="76" t="n">
        <f aca="false">IF($C$4="citu pasākumu izmaksas",IF('3a+c+n'!$Q78="C",'3a+c+n'!N78,0))</f>
        <v>0</v>
      </c>
      <c r="O77" s="76" t="n">
        <f aca="false">IF($C$4="citu pasākumu izmaksas",IF('3a+c+n'!$Q78="C",'3a+c+n'!O78,0))</f>
        <v>0</v>
      </c>
      <c r="P77" s="77" t="n">
        <f aca="false">IF($C$4="citu pasākumu izmaksas",IF('3a+c+n'!$Q78="C",'3a+c+n'!P78,0))</f>
        <v>0</v>
      </c>
    </row>
    <row r="78" customFormat="false" ht="12" hidden="false" customHeight="true" outlineLevel="0" collapsed="false">
      <c r="A78" s="226" t="s">
        <v>126</v>
      </c>
      <c r="B78" s="226"/>
      <c r="C78" s="226"/>
      <c r="D78" s="226"/>
      <c r="E78" s="226"/>
      <c r="F78" s="226"/>
      <c r="G78" s="226"/>
      <c r="H78" s="226"/>
      <c r="I78" s="226"/>
      <c r="J78" s="226"/>
      <c r="K78" s="226"/>
      <c r="L78" s="239" t="n">
        <f aca="false">SUM(L14:L45)</f>
        <v>0</v>
      </c>
      <c r="M78" s="240" t="n">
        <f aca="false">SUM(M14:M45)</f>
        <v>0</v>
      </c>
      <c r="N78" s="240" t="n">
        <f aca="false">SUM(N14:N45)</f>
        <v>0</v>
      </c>
      <c r="O78" s="240" t="n">
        <f aca="false">SUM(O14:O45)</f>
        <v>0</v>
      </c>
      <c r="P78" s="241" t="n">
        <f aca="false">SUM(P14:P45)</f>
        <v>0</v>
      </c>
    </row>
    <row r="79" customFormat="false" ht="11.25" hidden="false" customHeight="false" outlineLevel="0" collapsed="false">
      <c r="A79" s="33"/>
      <c r="B79" s="33"/>
      <c r="C79" s="33"/>
      <c r="D79" s="33"/>
      <c r="E79" s="33"/>
      <c r="F79" s="33"/>
      <c r="G79" s="33"/>
      <c r="H79" s="33"/>
      <c r="I79" s="33"/>
      <c r="J79" s="33"/>
      <c r="K79" s="33"/>
      <c r="L79" s="33"/>
      <c r="M79" s="33"/>
      <c r="N79" s="33"/>
      <c r="O79" s="33"/>
      <c r="P79" s="33"/>
    </row>
    <row r="80" customFormat="false" ht="11.25" hidden="false" customHeight="false" outlineLevel="0" collapsed="false">
      <c r="A80" s="33"/>
      <c r="B80" s="33"/>
      <c r="C80" s="33"/>
      <c r="D80" s="33"/>
      <c r="E80" s="33"/>
      <c r="F80" s="33"/>
      <c r="G80" s="33"/>
      <c r="H80" s="33"/>
      <c r="I80" s="33"/>
      <c r="J80" s="33"/>
      <c r="K80" s="33"/>
      <c r="L80" s="33"/>
      <c r="M80" s="33"/>
      <c r="N80" s="33"/>
      <c r="O80" s="33"/>
      <c r="P80" s="33"/>
    </row>
    <row r="81" customFormat="false" ht="11.25" hidden="false" customHeight="false" outlineLevel="0" collapsed="false">
      <c r="A81" s="1" t="s">
        <v>19</v>
      </c>
      <c r="B81" s="33"/>
      <c r="C81" s="45" t="n">
        <f aca="false">'Kops c'!C31:H31</f>
        <v>0</v>
      </c>
      <c r="D81" s="45"/>
      <c r="E81" s="45"/>
      <c r="F81" s="45"/>
      <c r="G81" s="45"/>
      <c r="H81" s="45"/>
      <c r="I81" s="33"/>
      <c r="J81" s="33"/>
      <c r="K81" s="33"/>
      <c r="L81" s="33"/>
      <c r="M81" s="33"/>
      <c r="N81" s="33"/>
      <c r="O81" s="33"/>
      <c r="P81" s="33"/>
    </row>
    <row r="82" customFormat="false" ht="11.25" hidden="false" customHeight="true" outlineLevel="0" collapsed="false">
      <c r="A82" s="33"/>
      <c r="B82" s="33"/>
      <c r="C82" s="31" t="s">
        <v>20</v>
      </c>
      <c r="D82" s="31"/>
      <c r="E82" s="31"/>
      <c r="F82" s="31"/>
      <c r="G82" s="31"/>
      <c r="H82" s="31"/>
      <c r="I82" s="33"/>
      <c r="J82" s="33"/>
      <c r="K82" s="33"/>
      <c r="L82" s="33"/>
      <c r="M82" s="33"/>
      <c r="N82" s="33"/>
      <c r="O82" s="33"/>
      <c r="P82" s="33"/>
    </row>
    <row r="83" customFormat="false" ht="11.25" hidden="false" customHeight="false" outlineLevel="0" collapsed="false">
      <c r="A83" s="33"/>
      <c r="B83" s="33"/>
      <c r="C83" s="33"/>
      <c r="D83" s="33"/>
      <c r="E83" s="33"/>
      <c r="F83" s="33"/>
      <c r="G83" s="33"/>
      <c r="H83" s="33"/>
      <c r="I83" s="33"/>
      <c r="J83" s="33"/>
      <c r="K83" s="33"/>
      <c r="L83" s="33"/>
      <c r="M83" s="33"/>
      <c r="N83" s="33"/>
      <c r="O83" s="33"/>
      <c r="P83" s="33"/>
    </row>
    <row r="84" customFormat="false" ht="11.25" hidden="false" customHeight="false" outlineLevel="0" collapsed="false">
      <c r="A84" s="96" t="str">
        <f aca="false">'Kops n'!A34:D34</f>
        <v>Tāme sastādīta:</v>
      </c>
      <c r="B84" s="96"/>
      <c r="C84" s="96"/>
      <c r="D84" s="96"/>
      <c r="E84" s="33"/>
      <c r="F84" s="33"/>
      <c r="G84" s="33"/>
      <c r="H84" s="33"/>
      <c r="I84" s="33"/>
      <c r="J84" s="33"/>
      <c r="K84" s="33"/>
      <c r="L84" s="33"/>
      <c r="M84" s="33"/>
      <c r="N84" s="33"/>
      <c r="O84" s="33"/>
      <c r="P84" s="33"/>
    </row>
    <row r="85" customFormat="false" ht="11.25" hidden="false" customHeight="false" outlineLevel="0" collapsed="false">
      <c r="A85" s="33"/>
      <c r="B85" s="33"/>
      <c r="C85" s="33"/>
      <c r="D85" s="33"/>
      <c r="E85" s="33"/>
      <c r="F85" s="33"/>
      <c r="G85" s="33"/>
      <c r="H85" s="33"/>
      <c r="I85" s="33"/>
      <c r="J85" s="33"/>
      <c r="K85" s="33"/>
      <c r="L85" s="33"/>
      <c r="M85" s="33"/>
      <c r="N85" s="33"/>
      <c r="O85" s="33"/>
      <c r="P85" s="33"/>
    </row>
    <row r="86" customFormat="false" ht="11.25" hidden="false" customHeight="false" outlineLevel="0" collapsed="false">
      <c r="A86" s="1" t="s">
        <v>48</v>
      </c>
      <c r="B86" s="33"/>
      <c r="C86" s="45" t="n">
        <f aca="false">'Kops c'!C36:H36</f>
        <v>0</v>
      </c>
      <c r="D86" s="45"/>
      <c r="E86" s="45"/>
      <c r="F86" s="45"/>
      <c r="G86" s="45"/>
      <c r="H86" s="45"/>
      <c r="I86" s="33"/>
      <c r="J86" s="33"/>
      <c r="K86" s="33"/>
      <c r="L86" s="33"/>
      <c r="M86" s="33"/>
      <c r="N86" s="33"/>
      <c r="O86" s="33"/>
      <c r="P86" s="33"/>
    </row>
    <row r="87" customFormat="false" ht="11.25" hidden="false" customHeight="true" outlineLevel="0" collapsed="false">
      <c r="A87" s="33"/>
      <c r="B87" s="33"/>
      <c r="C87" s="31" t="s">
        <v>20</v>
      </c>
      <c r="D87" s="31"/>
      <c r="E87" s="31"/>
      <c r="F87" s="31"/>
      <c r="G87" s="31"/>
      <c r="H87" s="31"/>
      <c r="I87" s="33"/>
      <c r="J87" s="33"/>
      <c r="K87" s="33"/>
      <c r="L87" s="33"/>
      <c r="M87" s="33"/>
      <c r="N87" s="33"/>
      <c r="O87" s="33"/>
      <c r="P87" s="33"/>
    </row>
    <row r="88" customFormat="false" ht="11.25" hidden="false" customHeight="false" outlineLevel="0" collapsed="false">
      <c r="A88" s="33"/>
      <c r="B88" s="33"/>
      <c r="C88" s="33"/>
      <c r="D88" s="33"/>
      <c r="E88" s="33"/>
      <c r="F88" s="33"/>
      <c r="G88" s="33"/>
      <c r="H88" s="33"/>
      <c r="I88" s="33"/>
      <c r="J88" s="33"/>
      <c r="K88" s="33"/>
      <c r="L88" s="33"/>
      <c r="M88" s="33"/>
      <c r="N88" s="33"/>
      <c r="O88" s="33"/>
      <c r="P88" s="33"/>
    </row>
    <row r="89" customFormat="false" ht="11.25" hidden="false" customHeight="false" outlineLevel="0" collapsed="false">
      <c r="A89" s="97" t="s">
        <v>21</v>
      </c>
      <c r="B89" s="98"/>
      <c r="C89" s="99" t="n">
        <f aca="false">'Kops c'!C39</f>
        <v>0</v>
      </c>
      <c r="D89" s="98"/>
      <c r="E89" s="33"/>
      <c r="F89" s="33"/>
      <c r="G89" s="33"/>
      <c r="H89" s="33"/>
      <c r="I89" s="33"/>
      <c r="J89" s="33"/>
      <c r="K89" s="33"/>
      <c r="L89" s="33"/>
      <c r="M89" s="33"/>
      <c r="N89" s="33"/>
      <c r="O89" s="33"/>
      <c r="P89" s="33"/>
    </row>
    <row r="90" customFormat="false" ht="11.25" hidden="false" customHeight="false" outlineLevel="0" collapsed="false">
      <c r="A90" s="33"/>
      <c r="B90" s="33"/>
      <c r="C90" s="33"/>
      <c r="D90" s="33"/>
      <c r="E90" s="33"/>
      <c r="F90" s="33"/>
      <c r="G90" s="33"/>
      <c r="H90" s="33"/>
      <c r="I90" s="33"/>
      <c r="J90" s="33"/>
      <c r="K90" s="33"/>
      <c r="L90" s="33"/>
      <c r="M90" s="33"/>
      <c r="N90" s="33"/>
      <c r="O90" s="33"/>
      <c r="P90"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78:K78"/>
    <mergeCell ref="C81:H81"/>
    <mergeCell ref="C82:H82"/>
    <mergeCell ref="A84:D84"/>
    <mergeCell ref="C86:H86"/>
    <mergeCell ref="C87:H87"/>
  </mergeCells>
  <conditionalFormatting sqref="A78:K78">
    <cfRule type="containsText" priority="2" operator="containsText" aboveAverage="0" equalAverage="0" bottom="0" percent="0" rank="0" text="Tiešās izmaksas kopā, t. sk. darba devēja sociālais nodoklis __.__% " dxfId="3">
      <formula>NOT(ISERROR(SEARCH("Tiešās izmaksas kopā, t. sk. darba devēja sociālais nodoklis __.__% ",A78)))</formula>
    </cfRule>
  </conditionalFormatting>
  <conditionalFormatting sqref="C2:I2 D5:L8 N9:O9 A14:P77 L78:P78 C81:H81 C86:H86 C89">
    <cfRule type="cellIs" priority="3" operator="equal" aboveAverage="0" equalAverage="0" bottom="0" percent="0" rank="0" text="" dxfId="1">
      <formula>0</formula>
    </cfRule>
  </conditionalFormatting>
  <printOptions headings="false" gridLines="false" gridLinesSet="true" horizontalCentered="false" verticalCentered="false"/>
  <pageMargins left="0" right="0" top="0.39375" bottom="0.39375"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5B9BD5"/>
    <pageSetUpPr fitToPage="false"/>
  </sheetPr>
  <dimension ref="A2:D36"/>
  <sheetViews>
    <sheetView showFormulas="false" showGridLines="true" showRowColHeaders="true" showZeros="true" rightToLeft="false" tabSelected="false" showOutlineSymbols="true" defaultGridColor="true" view="normal" topLeftCell="A2" colorId="64" zoomScale="100" zoomScaleNormal="100" zoomScalePageLayoutView="100" workbookViewId="0">
      <selection pane="topLeft" activeCell="E35" activeCellId="0" sqref="E35"/>
    </sheetView>
  </sheetViews>
  <sheetFormatPr defaultColWidth="9.15625" defaultRowHeight="11.25" zeroHeight="false" outlineLevelRow="0" outlineLevelCol="0"/>
  <cols>
    <col collapsed="false" customWidth="true" hidden="false" outlineLevel="0" max="1" min="1" style="1" width="16.86"/>
    <col collapsed="false" customWidth="true" hidden="false" outlineLevel="0" max="2" min="2" style="1" width="43.43"/>
    <col collapsed="false" customWidth="true" hidden="false" outlineLevel="0" max="3" min="3" style="1" width="22.43"/>
    <col collapsed="false" customWidth="false" hidden="false" outlineLevel="0" max="184" min="4" style="1" width="9.14"/>
    <col collapsed="false" customWidth="true" hidden="false" outlineLevel="0" max="185" min="185" style="1" width="1.43"/>
    <col collapsed="false" customWidth="true" hidden="false" outlineLevel="0" max="186" min="186" style="1" width="2.14"/>
    <col collapsed="false" customWidth="true" hidden="false" outlineLevel="0" max="187" min="187" style="1" width="16.86"/>
    <col collapsed="false" customWidth="true" hidden="false" outlineLevel="0" max="188" min="188" style="1" width="43.43"/>
    <col collapsed="false" customWidth="true" hidden="false" outlineLevel="0" max="189" min="189" style="1" width="22.43"/>
    <col collapsed="false" customWidth="false" hidden="false" outlineLevel="0" max="190" min="190" style="1" width="9.14"/>
    <col collapsed="false" customWidth="true" hidden="false" outlineLevel="0" max="191" min="191" style="1" width="13.86"/>
    <col collapsed="false" customWidth="false" hidden="false" outlineLevel="0" max="440" min="192" style="1" width="9.14"/>
    <col collapsed="false" customWidth="true" hidden="false" outlineLevel="0" max="441" min="441" style="1" width="1.43"/>
    <col collapsed="false" customWidth="true" hidden="false" outlineLevel="0" max="442" min="442" style="1" width="2.14"/>
    <col collapsed="false" customWidth="true" hidden="false" outlineLevel="0" max="443" min="443" style="1" width="16.86"/>
    <col collapsed="false" customWidth="true" hidden="false" outlineLevel="0" max="444" min="444" style="1" width="43.43"/>
    <col collapsed="false" customWidth="true" hidden="false" outlineLevel="0" max="445" min="445" style="1" width="22.43"/>
    <col collapsed="false" customWidth="false" hidden="false" outlineLevel="0" max="446" min="446" style="1" width="9.14"/>
    <col collapsed="false" customWidth="true" hidden="false" outlineLevel="0" max="447" min="447" style="1" width="13.86"/>
    <col collapsed="false" customWidth="false" hidden="false" outlineLevel="0" max="696" min="448" style="1" width="9.14"/>
    <col collapsed="false" customWidth="true" hidden="false" outlineLevel="0" max="697" min="697" style="1" width="1.43"/>
    <col collapsed="false" customWidth="true" hidden="false" outlineLevel="0" max="698" min="698" style="1" width="2.14"/>
    <col collapsed="false" customWidth="true" hidden="false" outlineLevel="0" max="699" min="699" style="1" width="16.86"/>
    <col collapsed="false" customWidth="true" hidden="false" outlineLevel="0" max="700" min="700" style="1" width="43.43"/>
    <col collapsed="false" customWidth="true" hidden="false" outlineLevel="0" max="701" min="701" style="1" width="22.43"/>
    <col collapsed="false" customWidth="false" hidden="false" outlineLevel="0" max="702" min="702" style="1" width="9.14"/>
    <col collapsed="false" customWidth="true" hidden="false" outlineLevel="0" max="703" min="703" style="1" width="13.86"/>
    <col collapsed="false" customWidth="false" hidden="false" outlineLevel="0" max="952" min="704" style="1" width="9.14"/>
    <col collapsed="false" customWidth="true" hidden="false" outlineLevel="0" max="953" min="953" style="1" width="1.43"/>
    <col collapsed="false" customWidth="true" hidden="false" outlineLevel="0" max="954" min="954" style="1" width="2.14"/>
    <col collapsed="false" customWidth="true" hidden="false" outlineLevel="0" max="955" min="955" style="1" width="16.86"/>
    <col collapsed="false" customWidth="true" hidden="false" outlineLevel="0" max="956" min="956" style="1" width="43.43"/>
    <col collapsed="false" customWidth="true" hidden="false" outlineLevel="0" max="957" min="957" style="1" width="22.43"/>
    <col collapsed="false" customWidth="false" hidden="false" outlineLevel="0" max="958" min="958" style="1" width="9.14"/>
    <col collapsed="false" customWidth="true" hidden="false" outlineLevel="0" max="959" min="959" style="1" width="13.86"/>
    <col collapsed="false" customWidth="false" hidden="false" outlineLevel="0" max="1024" min="960" style="1" width="9.14"/>
  </cols>
  <sheetData>
    <row r="2" customFormat="false" ht="11.25" hidden="false" customHeight="false" outlineLevel="0" collapsed="false">
      <c r="C2" s="2" t="s">
        <v>0</v>
      </c>
    </row>
    <row r="3" customFormat="false" ht="11.25" hidden="false" customHeight="false" outlineLevel="0" collapsed="false">
      <c r="A3" s="2"/>
      <c r="B3" s="3"/>
      <c r="C3" s="3"/>
    </row>
    <row r="4" customFormat="false" ht="11.25" hidden="false" customHeight="false" outlineLevel="0" collapsed="false">
      <c r="B4" s="4" t="s">
        <v>1</v>
      </c>
      <c r="C4" s="4"/>
    </row>
    <row r="5" customFormat="false" ht="11.25" hidden="false" customHeight="false" outlineLevel="0" collapsed="false">
      <c r="A5" s="2"/>
      <c r="B5" s="2"/>
      <c r="C5" s="2"/>
    </row>
    <row r="6" customFormat="false" ht="11.25" hidden="false" customHeight="false" outlineLevel="0" collapsed="false">
      <c r="C6" s="5" t="s">
        <v>2</v>
      </c>
    </row>
    <row r="8" customFormat="false" ht="11.25" hidden="false" customHeight="false" outlineLevel="0" collapsed="false">
      <c r="B8" s="6" t="str">
        <f aca="false">'Kopt a+c+n'!B8:C8</f>
        <v>2023.gada____.__________</v>
      </c>
      <c r="C8" s="6"/>
    </row>
    <row r="11" customFormat="false" ht="11.25" hidden="false" customHeight="false" outlineLevel="0" collapsed="false">
      <c r="B11" s="2" t="s">
        <v>23</v>
      </c>
    </row>
    <row r="12" customFormat="false" ht="11.25" hidden="false" customHeight="false" outlineLevel="0" collapsed="false">
      <c r="B12" s="7" t="s">
        <v>24</v>
      </c>
    </row>
    <row r="13" customFormat="false" ht="11.25" hidden="false" customHeight="false" outlineLevel="0" collapsed="false">
      <c r="A13" s="5" t="s">
        <v>6</v>
      </c>
      <c r="B13" s="34" t="str">
        <f aca="false">'Kopt a+c+n'!B13</f>
        <v>Daudzīvokļu dzīvojamā māja</v>
      </c>
      <c r="C13" s="34"/>
    </row>
    <row r="14" customFormat="false" ht="11.25" hidden="false" customHeight="false" outlineLevel="0" collapsed="false">
      <c r="A14" s="5" t="s">
        <v>8</v>
      </c>
      <c r="B14" s="35" t="str">
        <f aca="false">'Kopt a+c+n'!B14</f>
        <v>fasādes vienkāršotā atjaunošana</v>
      </c>
      <c r="C14" s="35"/>
    </row>
    <row r="15" customFormat="false" ht="11.25" hidden="false" customHeight="false" outlineLevel="0" collapsed="false">
      <c r="A15" s="5" t="s">
        <v>10</v>
      </c>
      <c r="B15" s="35" t="str">
        <f aca="false">'Kopt a+c+n'!B15</f>
        <v>Raiņa iela 40, Balvi</v>
      </c>
      <c r="C15" s="35"/>
    </row>
    <row r="16" customFormat="false" ht="11.25" hidden="false" customHeight="false" outlineLevel="0" collapsed="false">
      <c r="A16" s="5" t="s">
        <v>12</v>
      </c>
      <c r="B16" s="35" t="n">
        <f aca="false">'Kopt a+c+n'!B16</f>
        <v>0</v>
      </c>
      <c r="C16" s="35"/>
    </row>
    <row r="17" customFormat="false" ht="12" hidden="false" customHeight="false" outlineLevel="0" collapsed="false"/>
    <row r="18" customFormat="false" ht="11.25" hidden="false" customHeight="false" outlineLevel="0" collapsed="false">
      <c r="A18" s="10" t="s">
        <v>13</v>
      </c>
      <c r="B18" s="11" t="s">
        <v>14</v>
      </c>
      <c r="C18" s="12" t="s">
        <v>15</v>
      </c>
    </row>
    <row r="19" customFormat="false" ht="11.25" hidden="false" customHeight="false" outlineLevel="0" collapsed="false">
      <c r="A19" s="13" t="n">
        <f aca="false">'Kopt a+c+n'!A19</f>
        <v>0</v>
      </c>
      <c r="B19" s="36" t="str">
        <f aca="false">'Kopt a+c+n'!B19</f>
        <v>Celtniecības darbu izmaksas</v>
      </c>
      <c r="C19" s="37" t="n">
        <f aca="false">'Kops a'!E26</f>
        <v>0</v>
      </c>
      <c r="D19" s="38" t="e">
        <f aca="false">'Kopt c'!C19/'Kopt a '!C19</f>
        <v>#DIV/0!</v>
      </c>
    </row>
    <row r="20" customFormat="false" ht="11.25" hidden="false" customHeight="false" outlineLevel="0" collapsed="false">
      <c r="A20" s="16"/>
      <c r="B20" s="17"/>
      <c r="C20" s="39"/>
    </row>
    <row r="21" customFormat="false" ht="11.25" hidden="false" customHeight="false" outlineLevel="0" collapsed="false">
      <c r="A21" s="19"/>
      <c r="B21" s="14"/>
      <c r="C21" s="39"/>
    </row>
    <row r="22" customFormat="false" ht="11.25" hidden="false" customHeight="false" outlineLevel="0" collapsed="false">
      <c r="A22" s="19"/>
      <c r="B22" s="14"/>
      <c r="C22" s="39"/>
    </row>
    <row r="23" customFormat="false" ht="11.25" hidden="false" customHeight="false" outlineLevel="0" collapsed="false">
      <c r="A23" s="19"/>
      <c r="B23" s="14"/>
      <c r="C23" s="39"/>
    </row>
    <row r="24" customFormat="false" ht="11.25" hidden="false" customHeight="false" outlineLevel="0" collapsed="false">
      <c r="A24" s="19"/>
      <c r="B24" s="14"/>
      <c r="C24" s="39"/>
    </row>
    <row r="25" customFormat="false" ht="12" hidden="false" customHeight="false" outlineLevel="0" collapsed="false">
      <c r="A25" s="20"/>
      <c r="B25" s="21"/>
      <c r="C25" s="40"/>
    </row>
    <row r="26" customFormat="false" ht="12" hidden="false" customHeight="false" outlineLevel="0" collapsed="false">
      <c r="A26" s="23"/>
      <c r="B26" s="24" t="s">
        <v>17</v>
      </c>
      <c r="C26" s="41" t="n">
        <f aca="false">SUM(C19:C25)</f>
        <v>0</v>
      </c>
    </row>
    <row r="27" customFormat="false" ht="12" hidden="false" customHeight="false" outlineLevel="0" collapsed="false">
      <c r="B27" s="26"/>
      <c r="C27" s="42"/>
    </row>
    <row r="28" customFormat="false" ht="12" hidden="false" customHeight="false" outlineLevel="0" collapsed="false">
      <c r="A28" s="28" t="s">
        <v>18</v>
      </c>
      <c r="B28" s="28"/>
      <c r="C28" s="43" t="n">
        <f aca="false">ROUND(C26*21%,2)</f>
        <v>0</v>
      </c>
    </row>
    <row r="31" customFormat="false" ht="11.25" hidden="false" customHeight="false" outlineLevel="0" collapsed="false">
      <c r="A31" s="1" t="s">
        <v>19</v>
      </c>
      <c r="B31" s="44" t="n">
        <f aca="false">'Kopt a+c+n'!B31:C31</f>
        <v>0</v>
      </c>
      <c r="C31" s="44"/>
    </row>
    <row r="32" customFormat="false" ht="11.25" hidden="false" customHeight="true" outlineLevel="0" collapsed="false">
      <c r="B32" s="31" t="s">
        <v>20</v>
      </c>
      <c r="C32" s="31"/>
    </row>
    <row r="34" customFormat="false" ht="11.25" hidden="false" customHeight="false" outlineLevel="0" collapsed="false">
      <c r="A34" s="1" t="s">
        <v>21</v>
      </c>
      <c r="B34" s="45" t="n">
        <f aca="false">'Kopt a+c+n'!B34</f>
        <v>0</v>
      </c>
      <c r="C34" s="33"/>
    </row>
    <row r="35" customFormat="false" ht="11.25" hidden="false" customHeight="false" outlineLevel="0" collapsed="false">
      <c r="A35" s="33"/>
      <c r="B35" s="46"/>
      <c r="C35" s="33"/>
    </row>
    <row r="36" customFormat="false" ht="11.25" hidden="false" customHeight="false" outlineLevel="0" collapsed="false">
      <c r="A36" s="47" t="str">
        <f aca="false">'Kopt a+c+n'!A36</f>
        <v>Tāme sastādīta:</v>
      </c>
    </row>
  </sheetData>
  <mergeCells count="9">
    <mergeCell ref="B4:C4"/>
    <mergeCell ref="B8:C8"/>
    <mergeCell ref="B13:C13"/>
    <mergeCell ref="B14:C14"/>
    <mergeCell ref="B15:C15"/>
    <mergeCell ref="B16:C16"/>
    <mergeCell ref="A28:B28"/>
    <mergeCell ref="B31:C31"/>
    <mergeCell ref="B32:C32"/>
  </mergeCells>
  <conditionalFormatting sqref="A36">
    <cfRule type="cellIs" priority="2" operator="equal" aboveAverage="0" equalAverage="0" bottom="0" percent="0" rank="0" text="" dxfId="1">
      <formula>"Tāme sastādīta 20__. gada __. _________"</formula>
    </cfRule>
  </conditionalFormatting>
  <conditionalFormatting sqref="B31:C31">
    <cfRule type="cellIs" priority="3" operator="equal" aboveAverage="0" equalAverage="0" bottom="0" percent="0" rank="0" text="" dxfId="0">
      <formula>0</formula>
    </cfRule>
  </conditionalFormatting>
  <conditionalFormatting sqref="B34">
    <cfRule type="cellIs" priority="4" operator="equal" aboveAverage="0" equalAverage="0" bottom="0" percent="0" rank="0" text="" dxfId="0">
      <formula>0</formula>
    </cfRule>
  </conditionalFormatting>
  <conditionalFormatting sqref="B13:C16 A19:C19 C26 C28 B31:C31 B34">
    <cfRule type="cellIs" priority="5" operator="equal" aboveAverage="0" equalAverage="0" bottom="0" percent="0" rank="0" text="" dxfId="1">
      <formula>0</formula>
    </cfRule>
  </conditionalFormatting>
  <printOptions headings="false" gridLines="false" gridLinesSet="true" horizontalCentered="false" verticalCentered="false"/>
  <pageMargins left="0" right="0" top="0.39375" bottom="0.39375"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00"/>
    <pageSetUpPr fitToPage="false"/>
  </sheetPr>
  <dimension ref="A1:P9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26" activeCellId="0" sqref="C26"/>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5.28"/>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5.43"/>
    <col collapsed="false" customWidth="true" hidden="false" outlineLevel="0" max="7" min="7" style="1" width="4.86"/>
    <col collapsed="false" customWidth="true" hidden="false" outlineLevel="0" max="10" min="8" style="1" width="6.71"/>
    <col collapsed="false" customWidth="true" hidden="false" outlineLevel="0" max="11" min="11" style="1" width="7"/>
    <col collapsed="false" customWidth="true" hidden="false" outlineLevel="0" max="15" min="12" style="1" width="7.71"/>
    <col collapsed="false" customWidth="true" hidden="false" outlineLevel="0" max="16" min="16" style="1" width="9"/>
    <col collapsed="false" customWidth="false" hidden="false" outlineLevel="0" max="1024" min="17" style="1" width="9.14"/>
  </cols>
  <sheetData>
    <row r="1" customFormat="false" ht="11.25" hidden="false" customHeight="false" outlineLevel="0" collapsed="false">
      <c r="A1" s="94"/>
      <c r="B1" s="94"/>
      <c r="C1" s="118" t="s">
        <v>51</v>
      </c>
      <c r="D1" s="119" t="n">
        <f aca="false">'3a+c+n'!D1</f>
        <v>3</v>
      </c>
      <c r="E1" s="94"/>
      <c r="F1" s="94"/>
      <c r="G1" s="94"/>
      <c r="H1" s="94"/>
      <c r="I1" s="94"/>
      <c r="J1" s="94"/>
      <c r="N1" s="120"/>
      <c r="O1" s="118"/>
      <c r="P1" s="121"/>
    </row>
    <row r="2" customFormat="false" ht="11.25" hidden="false" customHeight="false" outlineLevel="0" collapsed="false">
      <c r="A2" s="122"/>
      <c r="B2" s="122"/>
      <c r="C2" s="123" t="str">
        <f aca="false">'3a+c+n'!C2:I2</f>
        <v>Logu nomaiņa</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26</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229" t="n">
        <f aca="false">ar</f>
        <v>0</v>
      </c>
      <c r="B9" s="229"/>
      <c r="C9" s="229"/>
      <c r="D9" s="229"/>
      <c r="E9" s="229"/>
      <c r="F9" s="229"/>
      <c r="G9" s="128"/>
      <c r="H9" s="128"/>
      <c r="I9" s="128"/>
      <c r="J9" s="129" t="s">
        <v>53</v>
      </c>
      <c r="K9" s="129"/>
      <c r="L9" s="129"/>
      <c r="M9" s="129"/>
      <c r="N9" s="130" t="n">
        <f aca="false">P78</f>
        <v>0</v>
      </c>
      <c r="O9" s="130"/>
      <c r="P9" s="128"/>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row>
    <row r="11" customFormat="false" ht="12" hidden="false" customHeight="false" outlineLevel="0" collapsed="false">
      <c r="A11" s="131"/>
      <c r="B11" s="132"/>
      <c r="C11" s="5"/>
      <c r="D11" s="94"/>
      <c r="E11" s="94"/>
      <c r="F11" s="94"/>
      <c r="G11" s="94"/>
      <c r="H11" s="94"/>
      <c r="I11" s="94"/>
      <c r="J11" s="94"/>
      <c r="K11" s="94"/>
      <c r="L11" s="135"/>
      <c r="M11" s="135"/>
      <c r="N11" s="136"/>
      <c r="O11" s="120"/>
      <c r="P11" s="94"/>
    </row>
    <row r="12" customFormat="false" ht="11.25" hidden="false" customHeight="true" outlineLevel="0" collapsed="false">
      <c r="A12" s="58" t="s">
        <v>34</v>
      </c>
      <c r="B12" s="137" t="s">
        <v>56</v>
      </c>
      <c r="C12" s="138" t="s">
        <v>57</v>
      </c>
      <c r="D12" s="139" t="s">
        <v>58</v>
      </c>
      <c r="E12" s="140" t="s">
        <v>59</v>
      </c>
      <c r="F12" s="141" t="s">
        <v>60</v>
      </c>
      <c r="G12" s="141"/>
      <c r="H12" s="141"/>
      <c r="I12" s="141"/>
      <c r="J12" s="141"/>
      <c r="K12" s="141"/>
      <c r="L12" s="235" t="s">
        <v>61</v>
      </c>
      <c r="M12" s="235"/>
      <c r="N12" s="235"/>
      <c r="O12" s="235"/>
      <c r="P12" s="235"/>
    </row>
    <row r="13" customFormat="false" ht="118.5" hidden="false" customHeight="false" outlineLevel="0" collapsed="false">
      <c r="A13" s="58"/>
      <c r="B13" s="137"/>
      <c r="C13" s="138"/>
      <c r="D13" s="139"/>
      <c r="E13" s="140"/>
      <c r="F13" s="142" t="s">
        <v>63</v>
      </c>
      <c r="G13" s="143" t="s">
        <v>64</v>
      </c>
      <c r="H13" s="143" t="s">
        <v>65</v>
      </c>
      <c r="I13" s="143" t="s">
        <v>66</v>
      </c>
      <c r="J13" s="143" t="s">
        <v>67</v>
      </c>
      <c r="K13" s="144" t="s">
        <v>68</v>
      </c>
      <c r="L13" s="236" t="s">
        <v>63</v>
      </c>
      <c r="M13" s="143" t="s">
        <v>65</v>
      </c>
      <c r="N13" s="143" t="s">
        <v>66</v>
      </c>
      <c r="O13" s="143" t="s">
        <v>67</v>
      </c>
      <c r="P13" s="230" t="s">
        <v>68</v>
      </c>
    </row>
    <row r="14" customFormat="false" ht="12" hidden="false" customHeight="false" outlineLevel="0" collapsed="false">
      <c r="A14" s="65" t="n">
        <f aca="false">IF(P14=0,0,IF(COUNTBLANK(P14)=1,0,COUNTA($P$14:P14)))</f>
        <v>0</v>
      </c>
      <c r="B14" s="70" t="n">
        <f aca="false">IF($C$4="Neattiecināmās izmaksas",IF('3a+c+n'!$Q14="N",'3a+c+n'!B14,0))</f>
        <v>0</v>
      </c>
      <c r="C14" s="70" t="n">
        <f aca="false">IF($C$4="Neattiecināmās izmaksas",IF('3a+c+n'!$Q14="N",'3a+c+n'!C14,0))</f>
        <v>0</v>
      </c>
      <c r="D14" s="70" t="n">
        <f aca="false">IF($C$4="Neattiecināmās izmaksas",IF('3a+c+n'!$Q14="N",'3a+c+n'!D14,0))</f>
        <v>0</v>
      </c>
      <c r="E14" s="71"/>
      <c r="F14" s="69"/>
      <c r="G14" s="70" t="n">
        <f aca="false">IF($C$4="Neattiecināmās izmaksas",IF('3a+c+n'!$Q14="N",'3a+c+n'!G14,0))</f>
        <v>0</v>
      </c>
      <c r="H14" s="70" t="n">
        <f aca="false">IF($C$4="Neattiecināmās izmaksas",IF('3a+c+n'!$Q14="N",'3a+c+n'!H14,0))</f>
        <v>0</v>
      </c>
      <c r="I14" s="70"/>
      <c r="J14" s="70"/>
      <c r="K14" s="71" t="n">
        <f aca="false">IF($C$4="Neattiecināmās izmaksas",IF('3a+c+n'!$Q14="N",'3a+c+n'!K14,0))</f>
        <v>0</v>
      </c>
      <c r="L14" s="237" t="n">
        <f aca="false">IF($C$4="Neattiecināmās izmaksas",IF('3a+c+n'!$Q14="N",'3a+c+n'!L14,0))</f>
        <v>0</v>
      </c>
      <c r="M14" s="70" t="n">
        <f aca="false">IF($C$4="Neattiecināmās izmaksas",IF('3a+c+n'!$Q14="N",'3a+c+n'!M14,0))</f>
        <v>0</v>
      </c>
      <c r="N14" s="70" t="n">
        <f aca="false">IF($C$4="Neattiecināmās izmaksas",IF('3a+c+n'!$Q14="N",'3a+c+n'!N14,0))</f>
        <v>0</v>
      </c>
      <c r="O14" s="70" t="n">
        <f aca="false">IF($C$4="Neattiecināmās izmaksas",IF('3a+c+n'!$Q14="N",'3a+c+n'!O14,0))</f>
        <v>0</v>
      </c>
      <c r="P14" s="71" t="n">
        <f aca="false">IF($C$4="Neattiecināmās izmaksas",IF('3a+c+n'!$Q14="N",'3a+c+n'!P14,0))</f>
        <v>0</v>
      </c>
    </row>
    <row r="15" customFormat="false" ht="12" hidden="false" customHeight="false" outlineLevel="0" collapsed="false">
      <c r="A15" s="65" t="n">
        <f aca="false">IF(P15=0,0,IF(COUNTBLANK(P15)=1,0,COUNTA($P$14:P15)))</f>
        <v>0</v>
      </c>
      <c r="B15" s="70" t="n">
        <f aca="false">IF($C$4="Neattiecināmās izmaksas",IF('3a+c+n'!$Q15="N",'3a+c+n'!B15,0))</f>
        <v>0</v>
      </c>
      <c r="C15" s="70" t="n">
        <f aca="false">IF($C$4="Neattiecināmās izmaksas",IF('3a+c+n'!$Q15="N",'3a+c+n'!C15,0))</f>
        <v>0</v>
      </c>
      <c r="D15" s="70" t="n">
        <f aca="false">IF($C$4="Neattiecināmās izmaksas",IF('3a+c+n'!$Q15="N",'3a+c+n'!D15,0))</f>
        <v>0</v>
      </c>
      <c r="E15" s="71"/>
      <c r="F15" s="69"/>
      <c r="G15" s="70" t="n">
        <f aca="false">IF($C$4="Neattiecināmās izmaksas",IF('3a+c+n'!$Q15="N",'3a+c+n'!G15,0))</f>
        <v>0</v>
      </c>
      <c r="H15" s="70" t="n">
        <f aca="false">IF($C$4="Neattiecināmās izmaksas",IF('3a+c+n'!$Q15="N",'3a+c+n'!H15,0))</f>
        <v>0</v>
      </c>
      <c r="I15" s="70"/>
      <c r="J15" s="70"/>
      <c r="K15" s="71" t="n">
        <f aca="false">IF($C$4="Neattiecināmās izmaksas",IF('3a+c+n'!$Q15="N",'3a+c+n'!K15,0))</f>
        <v>0</v>
      </c>
      <c r="L15" s="237" t="n">
        <f aca="false">IF($C$4="Neattiecināmās izmaksas",IF('3a+c+n'!$Q15="N",'3a+c+n'!L15,0))</f>
        <v>0</v>
      </c>
      <c r="M15" s="70" t="n">
        <f aca="false">IF($C$4="Neattiecināmās izmaksas",IF('3a+c+n'!$Q15="N",'3a+c+n'!M15,0))</f>
        <v>0</v>
      </c>
      <c r="N15" s="70" t="n">
        <f aca="false">IF($C$4="Neattiecināmās izmaksas",IF('3a+c+n'!$Q15="N",'3a+c+n'!N15,0))</f>
        <v>0</v>
      </c>
      <c r="O15" s="70" t="n">
        <f aca="false">IF($C$4="Neattiecināmās izmaksas",IF('3a+c+n'!$Q15="N",'3a+c+n'!O15,0))</f>
        <v>0</v>
      </c>
      <c r="P15" s="71" t="n">
        <f aca="false">IF($C$4="Neattiecināmās izmaksas",IF('3a+c+n'!$Q15="N",'3a+c+n'!P15,0))</f>
        <v>0</v>
      </c>
    </row>
    <row r="16" customFormat="false" ht="12" hidden="false" customHeight="false" outlineLevel="0" collapsed="false">
      <c r="A16" s="65" t="n">
        <f aca="false">IF(P16=0,0,IF(COUNTBLANK(P16)=1,0,COUNTA($P$14:P16)))</f>
        <v>0</v>
      </c>
      <c r="B16" s="70" t="n">
        <f aca="false">IF($C$4="Neattiecināmās izmaksas",IF('3a+c+n'!$Q16="N",'3a+c+n'!B16,0))</f>
        <v>0</v>
      </c>
      <c r="C16" s="70" t="n">
        <f aca="false">IF($C$4="Neattiecināmās izmaksas",IF('3a+c+n'!$Q16="N",'3a+c+n'!C16,0))</f>
        <v>0</v>
      </c>
      <c r="D16" s="70" t="n">
        <f aca="false">IF($C$4="Neattiecināmās izmaksas",IF('3a+c+n'!$Q16="N",'3a+c+n'!D16,0))</f>
        <v>0</v>
      </c>
      <c r="E16" s="71"/>
      <c r="F16" s="69"/>
      <c r="G16" s="70" t="n">
        <f aca="false">IF($C$4="Neattiecināmās izmaksas",IF('3a+c+n'!$Q16="N",'3a+c+n'!G16,0))</f>
        <v>0</v>
      </c>
      <c r="H16" s="70" t="n">
        <f aca="false">IF($C$4="Neattiecināmās izmaksas",IF('3a+c+n'!$Q16="N",'3a+c+n'!H16,0))</f>
        <v>0</v>
      </c>
      <c r="I16" s="70"/>
      <c r="J16" s="70"/>
      <c r="K16" s="71" t="n">
        <f aca="false">IF($C$4="Neattiecināmās izmaksas",IF('3a+c+n'!$Q16="N",'3a+c+n'!K16,0))</f>
        <v>0</v>
      </c>
      <c r="L16" s="237" t="n">
        <f aca="false">IF($C$4="Neattiecināmās izmaksas",IF('3a+c+n'!$Q16="N",'3a+c+n'!L16,0))</f>
        <v>0</v>
      </c>
      <c r="M16" s="70" t="n">
        <f aca="false">IF($C$4="Neattiecināmās izmaksas",IF('3a+c+n'!$Q16="N",'3a+c+n'!M16,0))</f>
        <v>0</v>
      </c>
      <c r="N16" s="70" t="n">
        <f aca="false">IF($C$4="Neattiecināmās izmaksas",IF('3a+c+n'!$Q16="N",'3a+c+n'!N16,0))</f>
        <v>0</v>
      </c>
      <c r="O16" s="70" t="n">
        <f aca="false">IF($C$4="Neattiecināmās izmaksas",IF('3a+c+n'!$Q16="N",'3a+c+n'!O16,0))</f>
        <v>0</v>
      </c>
      <c r="P16" s="71" t="n">
        <f aca="false">IF($C$4="Neattiecināmās izmaksas",IF('3a+c+n'!$Q16="N",'3a+c+n'!P16,0))</f>
        <v>0</v>
      </c>
    </row>
    <row r="17" customFormat="false" ht="12" hidden="false" customHeight="false" outlineLevel="0" collapsed="false">
      <c r="A17" s="65" t="n">
        <f aca="false">IF(P17=0,0,IF(COUNTBLANK(P17)=1,0,COUNTA($P$14:P17)))</f>
        <v>0</v>
      </c>
      <c r="B17" s="70" t="n">
        <f aca="false">IF($C$4="Neattiecināmās izmaksas",IF('3a+c+n'!$Q17="N",'3a+c+n'!B17,0))</f>
        <v>0</v>
      </c>
      <c r="C17" s="70" t="n">
        <f aca="false">IF($C$4="Neattiecināmās izmaksas",IF('3a+c+n'!$Q17="N",'3a+c+n'!C17,0))</f>
        <v>0</v>
      </c>
      <c r="D17" s="70" t="n">
        <f aca="false">IF($C$4="Neattiecināmās izmaksas",IF('3a+c+n'!$Q17="N",'3a+c+n'!D17,0))</f>
        <v>0</v>
      </c>
      <c r="E17" s="71"/>
      <c r="F17" s="69"/>
      <c r="G17" s="70" t="n">
        <f aca="false">IF($C$4="Neattiecināmās izmaksas",IF('3a+c+n'!$Q17="N",'3a+c+n'!G17,0))</f>
        <v>0</v>
      </c>
      <c r="H17" s="70" t="n">
        <f aca="false">IF($C$4="Neattiecināmās izmaksas",IF('3a+c+n'!$Q17="N",'3a+c+n'!H17,0))</f>
        <v>0</v>
      </c>
      <c r="I17" s="70"/>
      <c r="J17" s="70"/>
      <c r="K17" s="71" t="n">
        <f aca="false">IF($C$4="Neattiecināmās izmaksas",IF('3a+c+n'!$Q17="N",'3a+c+n'!K17,0))</f>
        <v>0</v>
      </c>
      <c r="L17" s="237" t="n">
        <f aca="false">IF($C$4="Neattiecināmās izmaksas",IF('3a+c+n'!$Q17="N",'3a+c+n'!L17,0))</f>
        <v>0</v>
      </c>
      <c r="M17" s="70" t="n">
        <f aca="false">IF($C$4="Neattiecināmās izmaksas",IF('3a+c+n'!$Q17="N",'3a+c+n'!M17,0))</f>
        <v>0</v>
      </c>
      <c r="N17" s="70" t="n">
        <f aca="false">IF($C$4="Neattiecināmās izmaksas",IF('3a+c+n'!$Q17="N",'3a+c+n'!N17,0))</f>
        <v>0</v>
      </c>
      <c r="O17" s="70" t="n">
        <f aca="false">IF($C$4="Neattiecināmās izmaksas",IF('3a+c+n'!$Q17="N",'3a+c+n'!O17,0))</f>
        <v>0</v>
      </c>
      <c r="P17" s="71" t="n">
        <f aca="false">IF($C$4="Neattiecināmās izmaksas",IF('3a+c+n'!$Q17="N",'3a+c+n'!P17,0))</f>
        <v>0</v>
      </c>
    </row>
    <row r="18" customFormat="false" ht="12" hidden="false" customHeight="false" outlineLevel="0" collapsed="false">
      <c r="A18" s="65" t="n">
        <f aca="false">IF(P18=0,0,IF(COUNTBLANK(P18)=1,0,COUNTA($P$14:P18)))</f>
        <v>0</v>
      </c>
      <c r="B18" s="70" t="n">
        <f aca="false">IF($C$4="Neattiecināmās izmaksas",IF('3a+c+n'!$Q18="N",'3a+c+n'!B18,0))</f>
        <v>0</v>
      </c>
      <c r="C18" s="70" t="n">
        <f aca="false">IF($C$4="Neattiecināmās izmaksas",IF('3a+c+n'!$Q18="N",'3a+c+n'!C18,0))</f>
        <v>0</v>
      </c>
      <c r="D18" s="70" t="n">
        <f aca="false">IF($C$4="Neattiecināmās izmaksas",IF('3a+c+n'!$Q18="N",'3a+c+n'!D18,0))</f>
        <v>0</v>
      </c>
      <c r="E18" s="71"/>
      <c r="F18" s="69"/>
      <c r="G18" s="70" t="n">
        <f aca="false">IF($C$4="Neattiecināmās izmaksas",IF('3a+c+n'!$Q18="N",'3a+c+n'!G18,0))</f>
        <v>0</v>
      </c>
      <c r="H18" s="70" t="n">
        <f aca="false">IF($C$4="Neattiecināmās izmaksas",IF('3a+c+n'!$Q18="N",'3a+c+n'!H18,0))</f>
        <v>0</v>
      </c>
      <c r="I18" s="70"/>
      <c r="J18" s="70"/>
      <c r="K18" s="71" t="n">
        <f aca="false">IF($C$4="Neattiecināmās izmaksas",IF('3a+c+n'!$Q18="N",'3a+c+n'!K18,0))</f>
        <v>0</v>
      </c>
      <c r="L18" s="237" t="n">
        <f aca="false">IF($C$4="Neattiecināmās izmaksas",IF('3a+c+n'!$Q18="N",'3a+c+n'!L18,0))</f>
        <v>0</v>
      </c>
      <c r="M18" s="70" t="n">
        <f aca="false">IF($C$4="Neattiecināmās izmaksas",IF('3a+c+n'!$Q18="N",'3a+c+n'!M18,0))</f>
        <v>0</v>
      </c>
      <c r="N18" s="70" t="n">
        <f aca="false">IF($C$4="Neattiecināmās izmaksas",IF('3a+c+n'!$Q18="N",'3a+c+n'!N18,0))</f>
        <v>0</v>
      </c>
      <c r="O18" s="70" t="n">
        <f aca="false">IF($C$4="Neattiecināmās izmaksas",IF('3a+c+n'!$Q18="N",'3a+c+n'!O18,0))</f>
        <v>0</v>
      </c>
      <c r="P18" s="71" t="n">
        <f aca="false">IF($C$4="Neattiecināmās izmaksas",IF('3a+c+n'!$Q18="N",'3a+c+n'!P18,0))</f>
        <v>0</v>
      </c>
    </row>
    <row r="19" customFormat="false" ht="12" hidden="false" customHeight="false" outlineLevel="0" collapsed="false">
      <c r="A19" s="65" t="n">
        <f aca="false">IF(P19=0,0,IF(COUNTBLANK(P19)=1,0,COUNTA($P$14:P19)))</f>
        <v>0</v>
      </c>
      <c r="B19" s="70" t="n">
        <f aca="false">IF($C$4="Neattiecināmās izmaksas",IF('3a+c+n'!$Q19="N",'3a+c+n'!B19,0))</f>
        <v>0</v>
      </c>
      <c r="C19" s="70" t="n">
        <f aca="false">IF($C$4="Neattiecināmās izmaksas",IF('3a+c+n'!$Q19="N",'3a+c+n'!C19,0))</f>
        <v>0</v>
      </c>
      <c r="D19" s="70" t="n">
        <f aca="false">IF($C$4="Neattiecināmās izmaksas",IF('3a+c+n'!$Q19="N",'3a+c+n'!D19,0))</f>
        <v>0</v>
      </c>
      <c r="E19" s="71"/>
      <c r="F19" s="69"/>
      <c r="G19" s="70" t="n">
        <f aca="false">IF($C$4="Neattiecināmās izmaksas",IF('3a+c+n'!$Q19="N",'3a+c+n'!G19,0))</f>
        <v>0</v>
      </c>
      <c r="H19" s="70" t="n">
        <f aca="false">IF($C$4="Neattiecināmās izmaksas",IF('3a+c+n'!$Q19="N",'3a+c+n'!H19,0))</f>
        <v>0</v>
      </c>
      <c r="I19" s="70"/>
      <c r="J19" s="70"/>
      <c r="K19" s="71" t="n">
        <f aca="false">IF($C$4="Neattiecināmās izmaksas",IF('3a+c+n'!$Q19="N",'3a+c+n'!K19,0))</f>
        <v>0</v>
      </c>
      <c r="L19" s="237" t="n">
        <f aca="false">IF($C$4="Neattiecināmās izmaksas",IF('3a+c+n'!$Q19="N",'3a+c+n'!L19,0))</f>
        <v>0</v>
      </c>
      <c r="M19" s="70" t="n">
        <f aca="false">IF($C$4="Neattiecināmās izmaksas",IF('3a+c+n'!$Q19="N",'3a+c+n'!M19,0))</f>
        <v>0</v>
      </c>
      <c r="N19" s="70" t="n">
        <f aca="false">IF($C$4="Neattiecināmās izmaksas",IF('3a+c+n'!$Q19="N",'3a+c+n'!N19,0))</f>
        <v>0</v>
      </c>
      <c r="O19" s="70" t="n">
        <f aca="false">IF($C$4="Neattiecināmās izmaksas",IF('3a+c+n'!$Q19="N",'3a+c+n'!O19,0))</f>
        <v>0</v>
      </c>
      <c r="P19" s="71" t="n">
        <f aca="false">IF($C$4="Neattiecināmās izmaksas",IF('3a+c+n'!$Q19="N",'3a+c+n'!P19,0))</f>
        <v>0</v>
      </c>
    </row>
    <row r="20" customFormat="false" ht="12" hidden="false" customHeight="false" outlineLevel="0" collapsed="false">
      <c r="A20" s="65" t="n">
        <f aca="false">IF(P20=0,0,IF(COUNTBLANK(P20)=1,0,COUNTA($P$14:P20)))</f>
        <v>0</v>
      </c>
      <c r="B20" s="70" t="n">
        <f aca="false">IF($C$4="Neattiecināmās izmaksas",IF('3a+c+n'!$Q20="N",'3a+c+n'!B20,0))</f>
        <v>0</v>
      </c>
      <c r="C20" s="70" t="n">
        <f aca="false">IF($C$4="Neattiecināmās izmaksas",IF('3a+c+n'!$Q20="N",'3a+c+n'!C20,0))</f>
        <v>0</v>
      </c>
      <c r="D20" s="70" t="n">
        <f aca="false">IF($C$4="Neattiecināmās izmaksas",IF('3a+c+n'!$Q20="N",'3a+c+n'!D20,0))</f>
        <v>0</v>
      </c>
      <c r="E20" s="71"/>
      <c r="F20" s="69"/>
      <c r="G20" s="70" t="n">
        <f aca="false">IF($C$4="Neattiecināmās izmaksas",IF('3a+c+n'!$Q20="N",'3a+c+n'!G20,0))</f>
        <v>0</v>
      </c>
      <c r="H20" s="70" t="n">
        <f aca="false">IF($C$4="Neattiecināmās izmaksas",IF('3a+c+n'!$Q20="N",'3a+c+n'!H20,0))</f>
        <v>0</v>
      </c>
      <c r="I20" s="70"/>
      <c r="J20" s="70"/>
      <c r="K20" s="71" t="n">
        <f aca="false">IF($C$4="Neattiecināmās izmaksas",IF('3a+c+n'!$Q20="N",'3a+c+n'!K20,0))</f>
        <v>0</v>
      </c>
      <c r="L20" s="237" t="n">
        <f aca="false">IF($C$4="Neattiecināmās izmaksas",IF('3a+c+n'!$Q20="N",'3a+c+n'!L20,0))</f>
        <v>0</v>
      </c>
      <c r="M20" s="70" t="n">
        <f aca="false">IF($C$4="Neattiecināmās izmaksas",IF('3a+c+n'!$Q20="N",'3a+c+n'!M20,0))</f>
        <v>0</v>
      </c>
      <c r="N20" s="70" t="n">
        <f aca="false">IF($C$4="Neattiecināmās izmaksas",IF('3a+c+n'!$Q20="N",'3a+c+n'!N20,0))</f>
        <v>0</v>
      </c>
      <c r="O20" s="70" t="n">
        <f aca="false">IF($C$4="Neattiecināmās izmaksas",IF('3a+c+n'!$Q20="N",'3a+c+n'!O20,0))</f>
        <v>0</v>
      </c>
      <c r="P20" s="71" t="n">
        <f aca="false">IF($C$4="Neattiecināmās izmaksas",IF('3a+c+n'!$Q20="N",'3a+c+n'!P20,0))</f>
        <v>0</v>
      </c>
    </row>
    <row r="21" customFormat="false" ht="12" hidden="false" customHeight="false" outlineLevel="0" collapsed="false">
      <c r="A21" s="65" t="n">
        <f aca="false">IF(P21=0,0,IF(COUNTBLANK(P21)=1,0,COUNTA($P$14:P21)))</f>
        <v>0</v>
      </c>
      <c r="B21" s="70" t="n">
        <f aca="false">IF($C$4="Neattiecināmās izmaksas",IF('3a+c+n'!$Q21="N",'3a+c+n'!B21,0))</f>
        <v>0</v>
      </c>
      <c r="C21" s="70" t="n">
        <f aca="false">IF($C$4="Neattiecināmās izmaksas",IF('3a+c+n'!$Q21="N",'3a+c+n'!C21,0))</f>
        <v>0</v>
      </c>
      <c r="D21" s="70" t="n">
        <f aca="false">IF($C$4="Neattiecināmās izmaksas",IF('3a+c+n'!$Q21="N",'3a+c+n'!D21,0))</f>
        <v>0</v>
      </c>
      <c r="E21" s="71"/>
      <c r="F21" s="69"/>
      <c r="G21" s="70" t="n">
        <f aca="false">IF($C$4="Neattiecināmās izmaksas",IF('3a+c+n'!$Q21="N",'3a+c+n'!G21,0))</f>
        <v>0</v>
      </c>
      <c r="H21" s="70" t="n">
        <f aca="false">IF($C$4="Neattiecināmās izmaksas",IF('3a+c+n'!$Q21="N",'3a+c+n'!H21,0))</f>
        <v>0</v>
      </c>
      <c r="I21" s="70"/>
      <c r="J21" s="70"/>
      <c r="K21" s="71" t="n">
        <f aca="false">IF($C$4="Neattiecināmās izmaksas",IF('3a+c+n'!$Q21="N",'3a+c+n'!K21,0))</f>
        <v>0</v>
      </c>
      <c r="L21" s="237" t="n">
        <f aca="false">IF($C$4="Neattiecināmās izmaksas",IF('3a+c+n'!$Q21="N",'3a+c+n'!L21,0))</f>
        <v>0</v>
      </c>
      <c r="M21" s="70" t="n">
        <f aca="false">IF($C$4="Neattiecināmās izmaksas",IF('3a+c+n'!$Q21="N",'3a+c+n'!M21,0))</f>
        <v>0</v>
      </c>
      <c r="N21" s="70" t="n">
        <f aca="false">IF($C$4="Neattiecināmās izmaksas",IF('3a+c+n'!$Q21="N",'3a+c+n'!N21,0))</f>
        <v>0</v>
      </c>
      <c r="O21" s="70" t="n">
        <f aca="false">IF($C$4="Neattiecināmās izmaksas",IF('3a+c+n'!$Q21="N",'3a+c+n'!O21,0))</f>
        <v>0</v>
      </c>
      <c r="P21" s="71" t="n">
        <f aca="false">IF($C$4="Neattiecināmās izmaksas",IF('3a+c+n'!$Q21="N",'3a+c+n'!P21,0))</f>
        <v>0</v>
      </c>
    </row>
    <row r="22" customFormat="false" ht="12" hidden="false" customHeight="false" outlineLevel="0" collapsed="false">
      <c r="A22" s="65" t="n">
        <f aca="false">IF(P22=0,0,IF(COUNTBLANK(P22)=1,0,COUNTA($P$14:P22)))</f>
        <v>0</v>
      </c>
      <c r="B22" s="70" t="n">
        <f aca="false">IF($C$4="Neattiecināmās izmaksas",IF('3a+c+n'!$Q22="N",'3a+c+n'!B22,0))</f>
        <v>0</v>
      </c>
      <c r="C22" s="70" t="n">
        <f aca="false">IF($C$4="Neattiecināmās izmaksas",IF('3a+c+n'!$Q22="N",'3a+c+n'!C22,0))</f>
        <v>0</v>
      </c>
      <c r="D22" s="70" t="n">
        <f aca="false">IF($C$4="Neattiecināmās izmaksas",IF('3a+c+n'!$Q22="N",'3a+c+n'!D22,0))</f>
        <v>0</v>
      </c>
      <c r="E22" s="71"/>
      <c r="F22" s="69"/>
      <c r="G22" s="70" t="n">
        <f aca="false">IF($C$4="Neattiecināmās izmaksas",IF('3a+c+n'!$Q22="N",'3a+c+n'!G22,0))</f>
        <v>0</v>
      </c>
      <c r="H22" s="70" t="n">
        <f aca="false">IF($C$4="Neattiecināmās izmaksas",IF('3a+c+n'!$Q22="N",'3a+c+n'!H22,0))</f>
        <v>0</v>
      </c>
      <c r="I22" s="70"/>
      <c r="J22" s="70"/>
      <c r="K22" s="71" t="n">
        <f aca="false">IF($C$4="Neattiecināmās izmaksas",IF('3a+c+n'!$Q22="N",'3a+c+n'!K22,0))</f>
        <v>0</v>
      </c>
      <c r="L22" s="237" t="n">
        <f aca="false">IF($C$4="Neattiecināmās izmaksas",IF('3a+c+n'!$Q22="N",'3a+c+n'!L22,0))</f>
        <v>0</v>
      </c>
      <c r="M22" s="70" t="n">
        <f aca="false">IF($C$4="Neattiecināmās izmaksas",IF('3a+c+n'!$Q22="N",'3a+c+n'!M22,0))</f>
        <v>0</v>
      </c>
      <c r="N22" s="70" t="n">
        <f aca="false">IF($C$4="Neattiecināmās izmaksas",IF('3a+c+n'!$Q22="N",'3a+c+n'!N22,0))</f>
        <v>0</v>
      </c>
      <c r="O22" s="70" t="n">
        <f aca="false">IF($C$4="Neattiecināmās izmaksas",IF('3a+c+n'!$Q22="N",'3a+c+n'!O22,0))</f>
        <v>0</v>
      </c>
      <c r="P22" s="71" t="n">
        <f aca="false">IF($C$4="Neattiecināmās izmaksas",IF('3a+c+n'!$Q22="N",'3a+c+n'!P22,0))</f>
        <v>0</v>
      </c>
    </row>
    <row r="23" customFormat="false" ht="12" hidden="false" customHeight="false" outlineLevel="0" collapsed="false">
      <c r="A23" s="65" t="n">
        <f aca="false">IF(P23=0,0,IF(COUNTBLANK(P23)=1,0,COUNTA($P$14:P23)))</f>
        <v>0</v>
      </c>
      <c r="B23" s="70" t="n">
        <f aca="false">IF($C$4="Neattiecināmās izmaksas",IF('3a+c+n'!$Q23="N",'3a+c+n'!B23,0))</f>
        <v>0</v>
      </c>
      <c r="C23" s="70" t="n">
        <f aca="false">IF($C$4="Neattiecināmās izmaksas",IF('3a+c+n'!$Q23="N",'3a+c+n'!C23,0))</f>
        <v>0</v>
      </c>
      <c r="D23" s="70" t="n">
        <f aca="false">IF($C$4="Neattiecināmās izmaksas",IF('3a+c+n'!$Q23="N",'3a+c+n'!D23,0))</f>
        <v>0</v>
      </c>
      <c r="E23" s="71"/>
      <c r="F23" s="69"/>
      <c r="G23" s="70" t="n">
        <f aca="false">IF($C$4="Neattiecināmās izmaksas",IF('3a+c+n'!$Q23="N",'3a+c+n'!G23,0))</f>
        <v>0</v>
      </c>
      <c r="H23" s="70" t="n">
        <f aca="false">IF($C$4="Neattiecināmās izmaksas",IF('3a+c+n'!$Q23="N",'3a+c+n'!H23,0))</f>
        <v>0</v>
      </c>
      <c r="I23" s="70"/>
      <c r="J23" s="70"/>
      <c r="K23" s="71" t="n">
        <f aca="false">IF($C$4="Neattiecināmās izmaksas",IF('3a+c+n'!$Q23="N",'3a+c+n'!K23,0))</f>
        <v>0</v>
      </c>
      <c r="L23" s="237" t="n">
        <f aca="false">IF($C$4="Neattiecināmās izmaksas",IF('3a+c+n'!$Q23="N",'3a+c+n'!L23,0))</f>
        <v>0</v>
      </c>
      <c r="M23" s="70" t="n">
        <f aca="false">IF($C$4="Neattiecināmās izmaksas",IF('3a+c+n'!$Q23="N",'3a+c+n'!M23,0))</f>
        <v>0</v>
      </c>
      <c r="N23" s="70" t="n">
        <f aca="false">IF($C$4="Neattiecināmās izmaksas",IF('3a+c+n'!$Q23="N",'3a+c+n'!N23,0))</f>
        <v>0</v>
      </c>
      <c r="O23" s="70" t="n">
        <f aca="false">IF($C$4="Neattiecināmās izmaksas",IF('3a+c+n'!$Q23="N",'3a+c+n'!O23,0))</f>
        <v>0</v>
      </c>
      <c r="P23" s="71" t="n">
        <f aca="false">IF($C$4="Neattiecināmās izmaksas",IF('3a+c+n'!$Q23="N",'3a+c+n'!P23,0))</f>
        <v>0</v>
      </c>
    </row>
    <row r="24" customFormat="false" ht="12" hidden="false" customHeight="false" outlineLevel="0" collapsed="false">
      <c r="A24" s="65" t="n">
        <f aca="false">IF(P24=0,0,IF(COUNTBLANK(P24)=1,0,COUNTA($P$14:P24)))</f>
        <v>0</v>
      </c>
      <c r="B24" s="70" t="n">
        <f aca="false">IF($C$4="Neattiecināmās izmaksas",IF('3a+c+n'!$Q24="N",'3a+c+n'!B24,0))</f>
        <v>0</v>
      </c>
      <c r="C24" s="70" t="n">
        <f aca="false">IF($C$4="Neattiecināmās izmaksas",IF('3a+c+n'!$Q24="N",'3a+c+n'!C24,0))</f>
        <v>0</v>
      </c>
      <c r="D24" s="70" t="n">
        <f aca="false">IF($C$4="Neattiecināmās izmaksas",IF('3a+c+n'!$Q24="N",'3a+c+n'!D24,0))</f>
        <v>0</v>
      </c>
      <c r="E24" s="71"/>
      <c r="F24" s="69"/>
      <c r="G24" s="70" t="n">
        <f aca="false">IF($C$4="Neattiecināmās izmaksas",IF('3a+c+n'!$Q24="N",'3a+c+n'!G24,0))</f>
        <v>0</v>
      </c>
      <c r="H24" s="70" t="n">
        <f aca="false">IF($C$4="Neattiecināmās izmaksas",IF('3a+c+n'!$Q24="N",'3a+c+n'!H24,0))</f>
        <v>0</v>
      </c>
      <c r="I24" s="70"/>
      <c r="J24" s="70"/>
      <c r="K24" s="71" t="n">
        <f aca="false">IF($C$4="Neattiecināmās izmaksas",IF('3a+c+n'!$Q24="N",'3a+c+n'!K24,0))</f>
        <v>0</v>
      </c>
      <c r="L24" s="237" t="n">
        <f aca="false">IF($C$4="Neattiecināmās izmaksas",IF('3a+c+n'!$Q24="N",'3a+c+n'!L24,0))</f>
        <v>0</v>
      </c>
      <c r="M24" s="70" t="n">
        <f aca="false">IF($C$4="Neattiecināmās izmaksas",IF('3a+c+n'!$Q24="N",'3a+c+n'!M24,0))</f>
        <v>0</v>
      </c>
      <c r="N24" s="70" t="n">
        <f aca="false">IF($C$4="Neattiecināmās izmaksas",IF('3a+c+n'!$Q24="N",'3a+c+n'!N24,0))</f>
        <v>0</v>
      </c>
      <c r="O24" s="70" t="n">
        <f aca="false">IF($C$4="Neattiecināmās izmaksas",IF('3a+c+n'!$Q24="N",'3a+c+n'!O24,0))</f>
        <v>0</v>
      </c>
      <c r="P24" s="71" t="n">
        <f aca="false">IF($C$4="Neattiecināmās izmaksas",IF('3a+c+n'!$Q24="N",'3a+c+n'!P24,0))</f>
        <v>0</v>
      </c>
    </row>
    <row r="25" customFormat="false" ht="12" hidden="false" customHeight="false" outlineLevel="0" collapsed="false">
      <c r="A25" s="65" t="n">
        <f aca="false">IF(P25=0,0,IF(COUNTBLANK(P25)=1,0,COUNTA($P$14:P25)))</f>
        <v>0</v>
      </c>
      <c r="B25" s="70" t="n">
        <f aca="false">IF($C$4="Neattiecināmās izmaksas",IF('3a+c+n'!$Q25="N",'3a+c+n'!B25,0))</f>
        <v>0</v>
      </c>
      <c r="C25" s="70" t="n">
        <f aca="false">IF($C$4="Neattiecināmās izmaksas",IF('3a+c+n'!$Q25="N",'3a+c+n'!C25,0))</f>
        <v>0</v>
      </c>
      <c r="D25" s="70" t="n">
        <f aca="false">IF($C$4="Neattiecināmās izmaksas",IF('3a+c+n'!$Q25="N",'3a+c+n'!D25,0))</f>
        <v>0</v>
      </c>
      <c r="E25" s="71"/>
      <c r="F25" s="69"/>
      <c r="G25" s="70" t="n">
        <f aca="false">IF($C$4="Neattiecināmās izmaksas",IF('3a+c+n'!$Q25="N",'3a+c+n'!G25,0))</f>
        <v>0</v>
      </c>
      <c r="H25" s="70" t="n">
        <f aca="false">IF($C$4="Neattiecināmās izmaksas",IF('3a+c+n'!$Q25="N",'3a+c+n'!H25,0))</f>
        <v>0</v>
      </c>
      <c r="I25" s="70"/>
      <c r="J25" s="70"/>
      <c r="K25" s="71" t="n">
        <f aca="false">IF($C$4="Neattiecināmās izmaksas",IF('3a+c+n'!$Q25="N",'3a+c+n'!K25,0))</f>
        <v>0</v>
      </c>
      <c r="L25" s="237" t="n">
        <f aca="false">IF($C$4="Neattiecināmās izmaksas",IF('3a+c+n'!$Q25="N",'3a+c+n'!L25,0))</f>
        <v>0</v>
      </c>
      <c r="M25" s="70" t="n">
        <f aca="false">IF($C$4="Neattiecināmās izmaksas",IF('3a+c+n'!$Q25="N",'3a+c+n'!M25,0))</f>
        <v>0</v>
      </c>
      <c r="N25" s="70" t="n">
        <f aca="false">IF($C$4="Neattiecināmās izmaksas",IF('3a+c+n'!$Q25="N",'3a+c+n'!N25,0))</f>
        <v>0</v>
      </c>
      <c r="O25" s="70" t="n">
        <f aca="false">IF($C$4="Neattiecināmās izmaksas",IF('3a+c+n'!$Q25="N",'3a+c+n'!O25,0))</f>
        <v>0</v>
      </c>
      <c r="P25" s="71" t="n">
        <f aca="false">IF($C$4="Neattiecināmās izmaksas",IF('3a+c+n'!$Q25="N",'3a+c+n'!P25,0))</f>
        <v>0</v>
      </c>
    </row>
    <row r="26" customFormat="false" ht="12" hidden="false" customHeight="false" outlineLevel="0" collapsed="false">
      <c r="A26" s="65" t="n">
        <f aca="false">IF(P26=0,0,IF(COUNTBLANK(P26)=1,0,COUNTA($P$14:P26)))</f>
        <v>0</v>
      </c>
      <c r="B26" s="70" t="n">
        <f aca="false">IF($C$4="Neattiecināmās izmaksas",IF('3a+c+n'!$Q26="N",'3a+c+n'!B26,0))</f>
        <v>0</v>
      </c>
      <c r="C26" s="70" t="n">
        <f aca="false">IF($C$4="Neattiecināmās izmaksas",IF('3a+c+n'!$Q26="N",'3a+c+n'!C26,0))</f>
        <v>0</v>
      </c>
      <c r="D26" s="70" t="n">
        <f aca="false">IF($C$4="Neattiecināmās izmaksas",IF('3a+c+n'!$Q26="N",'3a+c+n'!D26,0))</f>
        <v>0</v>
      </c>
      <c r="E26" s="71"/>
      <c r="F26" s="69"/>
      <c r="G26" s="70" t="n">
        <f aca="false">IF($C$4="Neattiecināmās izmaksas",IF('3a+c+n'!$Q26="N",'3a+c+n'!G26,0))</f>
        <v>0</v>
      </c>
      <c r="H26" s="70" t="n">
        <f aca="false">IF($C$4="Neattiecināmās izmaksas",IF('3a+c+n'!$Q26="N",'3a+c+n'!H26,0))</f>
        <v>0</v>
      </c>
      <c r="I26" s="70"/>
      <c r="J26" s="70"/>
      <c r="K26" s="71" t="n">
        <f aca="false">IF($C$4="Neattiecināmās izmaksas",IF('3a+c+n'!$Q26="N",'3a+c+n'!K26,0))</f>
        <v>0</v>
      </c>
      <c r="L26" s="237" t="n">
        <f aca="false">IF($C$4="Neattiecināmās izmaksas",IF('3a+c+n'!$Q26="N",'3a+c+n'!L26,0))</f>
        <v>0</v>
      </c>
      <c r="M26" s="70" t="n">
        <f aca="false">IF($C$4="Neattiecināmās izmaksas",IF('3a+c+n'!$Q26="N",'3a+c+n'!M26,0))</f>
        <v>0</v>
      </c>
      <c r="N26" s="70" t="n">
        <f aca="false">IF($C$4="Neattiecināmās izmaksas",IF('3a+c+n'!$Q26="N",'3a+c+n'!N26,0))</f>
        <v>0</v>
      </c>
      <c r="O26" s="70" t="n">
        <f aca="false">IF($C$4="Neattiecināmās izmaksas",IF('3a+c+n'!$Q26="N",'3a+c+n'!O26,0))</f>
        <v>0</v>
      </c>
      <c r="P26" s="71" t="n">
        <f aca="false">IF($C$4="Neattiecināmās izmaksas",IF('3a+c+n'!$Q26="N",'3a+c+n'!P26,0))</f>
        <v>0</v>
      </c>
    </row>
    <row r="27" customFormat="false" ht="12" hidden="false" customHeight="false" outlineLevel="0" collapsed="false">
      <c r="A27" s="65" t="n">
        <f aca="false">IF(P27=0,0,IF(COUNTBLANK(P27)=1,0,COUNTA($P$14:P27)))</f>
        <v>0</v>
      </c>
      <c r="B27" s="70" t="n">
        <f aca="false">IF($C$4="Neattiecināmās izmaksas",IF('3a+c+n'!$Q27="N",'3a+c+n'!B27,0))</f>
        <v>0</v>
      </c>
      <c r="C27" s="70" t="n">
        <f aca="false">IF($C$4="Neattiecināmās izmaksas",IF('3a+c+n'!$Q27="N",'3a+c+n'!C27,0))</f>
        <v>0</v>
      </c>
      <c r="D27" s="70" t="n">
        <f aca="false">IF($C$4="Neattiecināmās izmaksas",IF('3a+c+n'!$Q27="N",'3a+c+n'!D27,0))</f>
        <v>0</v>
      </c>
      <c r="E27" s="71"/>
      <c r="F27" s="69"/>
      <c r="G27" s="70" t="n">
        <f aca="false">IF($C$4="Neattiecināmās izmaksas",IF('3a+c+n'!$Q27="N",'3a+c+n'!G27,0))</f>
        <v>0</v>
      </c>
      <c r="H27" s="70" t="n">
        <f aca="false">IF($C$4="Neattiecināmās izmaksas",IF('3a+c+n'!$Q27="N",'3a+c+n'!H27,0))</f>
        <v>0</v>
      </c>
      <c r="I27" s="70"/>
      <c r="J27" s="70"/>
      <c r="K27" s="71" t="n">
        <f aca="false">IF($C$4="Neattiecināmās izmaksas",IF('3a+c+n'!$Q27="N",'3a+c+n'!K27,0))</f>
        <v>0</v>
      </c>
      <c r="L27" s="237" t="n">
        <f aca="false">IF($C$4="Neattiecināmās izmaksas",IF('3a+c+n'!$Q27="N",'3a+c+n'!L27,0))</f>
        <v>0</v>
      </c>
      <c r="M27" s="70" t="n">
        <f aca="false">IF($C$4="Neattiecināmās izmaksas",IF('3a+c+n'!$Q27="N",'3a+c+n'!M27,0))</f>
        <v>0</v>
      </c>
      <c r="N27" s="70" t="n">
        <f aca="false">IF($C$4="Neattiecināmās izmaksas",IF('3a+c+n'!$Q27="N",'3a+c+n'!N27,0))</f>
        <v>0</v>
      </c>
      <c r="O27" s="70" t="n">
        <f aca="false">IF($C$4="Neattiecināmās izmaksas",IF('3a+c+n'!$Q27="N",'3a+c+n'!O27,0))</f>
        <v>0</v>
      </c>
      <c r="P27" s="71" t="n">
        <f aca="false">IF($C$4="Neattiecināmās izmaksas",IF('3a+c+n'!$Q27="N",'3a+c+n'!P27,0))</f>
        <v>0</v>
      </c>
    </row>
    <row r="28" customFormat="false" ht="12" hidden="false" customHeight="false" outlineLevel="0" collapsed="false">
      <c r="A28" s="65" t="n">
        <f aca="false">IF(P28=0,0,IF(COUNTBLANK(P28)=1,0,COUNTA($P$14:P28)))</f>
        <v>0</v>
      </c>
      <c r="B28" s="70" t="n">
        <f aca="false">IF($C$4="Neattiecināmās izmaksas",IF('3a+c+n'!$Q28="N",'3a+c+n'!B28,0))</f>
        <v>0</v>
      </c>
      <c r="C28" s="70" t="n">
        <f aca="false">IF($C$4="Neattiecināmās izmaksas",IF('3a+c+n'!$Q28="N",'3a+c+n'!C28,0))</f>
        <v>0</v>
      </c>
      <c r="D28" s="70" t="n">
        <f aca="false">IF($C$4="Neattiecināmās izmaksas",IF('3a+c+n'!$Q28="N",'3a+c+n'!D28,0))</f>
        <v>0</v>
      </c>
      <c r="E28" s="71"/>
      <c r="F28" s="69"/>
      <c r="G28" s="70" t="n">
        <f aca="false">IF($C$4="Neattiecināmās izmaksas",IF('3a+c+n'!$Q28="N",'3a+c+n'!G28,0))</f>
        <v>0</v>
      </c>
      <c r="H28" s="70" t="n">
        <f aca="false">IF($C$4="Neattiecināmās izmaksas",IF('3a+c+n'!$Q28="N",'3a+c+n'!H28,0))</f>
        <v>0</v>
      </c>
      <c r="I28" s="70"/>
      <c r="J28" s="70"/>
      <c r="K28" s="71" t="n">
        <f aca="false">IF($C$4="Neattiecināmās izmaksas",IF('3a+c+n'!$Q28="N",'3a+c+n'!K28,0))</f>
        <v>0</v>
      </c>
      <c r="L28" s="237" t="n">
        <f aca="false">IF($C$4="Neattiecināmās izmaksas",IF('3a+c+n'!$Q28="N",'3a+c+n'!L28,0))</f>
        <v>0</v>
      </c>
      <c r="M28" s="70" t="n">
        <f aca="false">IF($C$4="Neattiecināmās izmaksas",IF('3a+c+n'!$Q28="N",'3a+c+n'!M28,0))</f>
        <v>0</v>
      </c>
      <c r="N28" s="70" t="n">
        <f aca="false">IF($C$4="Neattiecināmās izmaksas",IF('3a+c+n'!$Q28="N",'3a+c+n'!N28,0))</f>
        <v>0</v>
      </c>
      <c r="O28" s="70" t="n">
        <f aca="false">IF($C$4="Neattiecināmās izmaksas",IF('3a+c+n'!$Q28="N",'3a+c+n'!O28,0))</f>
        <v>0</v>
      </c>
      <c r="P28" s="71" t="n">
        <f aca="false">IF($C$4="Neattiecināmās izmaksas",IF('3a+c+n'!$Q28="N",'3a+c+n'!P28,0))</f>
        <v>0</v>
      </c>
    </row>
    <row r="29" customFormat="false" ht="12" hidden="false" customHeight="false" outlineLevel="0" collapsed="false">
      <c r="A29" s="65" t="n">
        <f aca="false">IF(P29=0,0,IF(COUNTBLANK(P29)=1,0,COUNTA($P$14:P29)))</f>
        <v>0</v>
      </c>
      <c r="B29" s="70" t="n">
        <f aca="false">IF($C$4="Neattiecināmās izmaksas",IF('3a+c+n'!$Q29="N",'3a+c+n'!B29,0))</f>
        <v>0</v>
      </c>
      <c r="C29" s="70" t="n">
        <f aca="false">IF($C$4="Neattiecināmās izmaksas",IF('3a+c+n'!$Q29="N",'3a+c+n'!C29,0))</f>
        <v>0</v>
      </c>
      <c r="D29" s="70" t="n">
        <f aca="false">IF($C$4="Neattiecināmās izmaksas",IF('3a+c+n'!$Q29="N",'3a+c+n'!D29,0))</f>
        <v>0</v>
      </c>
      <c r="E29" s="71"/>
      <c r="F29" s="69"/>
      <c r="G29" s="70" t="n">
        <f aca="false">IF($C$4="Neattiecināmās izmaksas",IF('3a+c+n'!$Q29="N",'3a+c+n'!G29,0))</f>
        <v>0</v>
      </c>
      <c r="H29" s="70" t="n">
        <f aca="false">IF($C$4="Neattiecināmās izmaksas",IF('3a+c+n'!$Q29="N",'3a+c+n'!H29,0))</f>
        <v>0</v>
      </c>
      <c r="I29" s="70"/>
      <c r="J29" s="70"/>
      <c r="K29" s="71" t="n">
        <f aca="false">IF($C$4="Neattiecināmās izmaksas",IF('3a+c+n'!$Q29="N",'3a+c+n'!K29,0))</f>
        <v>0</v>
      </c>
      <c r="L29" s="237" t="n">
        <f aca="false">IF($C$4="Neattiecināmās izmaksas",IF('3a+c+n'!$Q29="N",'3a+c+n'!L29,0))</f>
        <v>0</v>
      </c>
      <c r="M29" s="70" t="n">
        <f aca="false">IF($C$4="Neattiecināmās izmaksas",IF('3a+c+n'!$Q29="N",'3a+c+n'!M29,0))</f>
        <v>0</v>
      </c>
      <c r="N29" s="70" t="n">
        <f aca="false">IF($C$4="Neattiecināmās izmaksas",IF('3a+c+n'!$Q29="N",'3a+c+n'!N29,0))</f>
        <v>0</v>
      </c>
      <c r="O29" s="70" t="n">
        <f aca="false">IF($C$4="Neattiecināmās izmaksas",IF('3a+c+n'!$Q29="N",'3a+c+n'!O29,0))</f>
        <v>0</v>
      </c>
      <c r="P29" s="71" t="n">
        <f aca="false">IF($C$4="Neattiecināmās izmaksas",IF('3a+c+n'!$Q29="N",'3a+c+n'!P29,0))</f>
        <v>0</v>
      </c>
    </row>
    <row r="30" customFormat="false" ht="12" hidden="false" customHeight="false" outlineLevel="0" collapsed="false">
      <c r="A30" s="65" t="n">
        <f aca="false">IF(P30=0,0,IF(COUNTBLANK(P30)=1,0,COUNTA($P$14:P30)))</f>
        <v>0</v>
      </c>
      <c r="B30" s="70" t="n">
        <f aca="false">IF($C$4="Neattiecināmās izmaksas",IF('3a+c+n'!$Q30="N",'3a+c+n'!B30,0))</f>
        <v>0</v>
      </c>
      <c r="C30" s="70" t="n">
        <f aca="false">IF($C$4="Neattiecināmās izmaksas",IF('3a+c+n'!$Q30="N",'3a+c+n'!C30,0))</f>
        <v>0</v>
      </c>
      <c r="D30" s="70" t="n">
        <f aca="false">IF($C$4="Neattiecināmās izmaksas",IF('3a+c+n'!$Q30="N",'3a+c+n'!D30,0))</f>
        <v>0</v>
      </c>
      <c r="E30" s="71"/>
      <c r="F30" s="69"/>
      <c r="G30" s="70" t="n">
        <f aca="false">IF($C$4="Neattiecināmās izmaksas",IF('3a+c+n'!$Q30="N",'3a+c+n'!G30,0))</f>
        <v>0</v>
      </c>
      <c r="H30" s="70" t="n">
        <f aca="false">IF($C$4="Neattiecināmās izmaksas",IF('3a+c+n'!$Q30="N",'3a+c+n'!H30,0))</f>
        <v>0</v>
      </c>
      <c r="I30" s="70"/>
      <c r="J30" s="70"/>
      <c r="K30" s="71" t="n">
        <f aca="false">IF($C$4="Neattiecināmās izmaksas",IF('3a+c+n'!$Q30="N",'3a+c+n'!K30,0))</f>
        <v>0</v>
      </c>
      <c r="L30" s="237" t="n">
        <f aca="false">IF($C$4="Neattiecināmās izmaksas",IF('3a+c+n'!$Q30="N",'3a+c+n'!L30,0))</f>
        <v>0</v>
      </c>
      <c r="M30" s="70" t="n">
        <f aca="false">IF($C$4="Neattiecināmās izmaksas",IF('3a+c+n'!$Q30="N",'3a+c+n'!M30,0))</f>
        <v>0</v>
      </c>
      <c r="N30" s="70" t="n">
        <f aca="false">IF($C$4="Neattiecināmās izmaksas",IF('3a+c+n'!$Q30="N",'3a+c+n'!N30,0))</f>
        <v>0</v>
      </c>
      <c r="O30" s="70" t="n">
        <f aca="false">IF($C$4="Neattiecināmās izmaksas",IF('3a+c+n'!$Q30="N",'3a+c+n'!O30,0))</f>
        <v>0</v>
      </c>
      <c r="P30" s="71" t="n">
        <f aca="false">IF($C$4="Neattiecināmās izmaksas",IF('3a+c+n'!$Q30="N",'3a+c+n'!P30,0))</f>
        <v>0</v>
      </c>
    </row>
    <row r="31" customFormat="false" ht="12" hidden="false" customHeight="false" outlineLevel="0" collapsed="false">
      <c r="A31" s="65" t="n">
        <f aca="false">IF(P31=0,0,IF(COUNTBLANK(P31)=1,0,COUNTA($P$14:P31)))</f>
        <v>0</v>
      </c>
      <c r="B31" s="70" t="n">
        <f aca="false">IF($C$4="Neattiecināmās izmaksas",IF('3a+c+n'!$Q31="N",'3a+c+n'!B31,0))</f>
        <v>0</v>
      </c>
      <c r="C31" s="70" t="n">
        <f aca="false">IF($C$4="Neattiecināmās izmaksas",IF('3a+c+n'!$Q31="N",'3a+c+n'!C31,0))</f>
        <v>0</v>
      </c>
      <c r="D31" s="70" t="n">
        <f aca="false">IF($C$4="Neattiecināmās izmaksas",IF('3a+c+n'!$Q31="N",'3a+c+n'!D31,0))</f>
        <v>0</v>
      </c>
      <c r="E31" s="71"/>
      <c r="F31" s="69"/>
      <c r="G31" s="70" t="n">
        <f aca="false">IF($C$4="Neattiecināmās izmaksas",IF('3a+c+n'!$Q31="N",'3a+c+n'!G31,0))</f>
        <v>0</v>
      </c>
      <c r="H31" s="70" t="n">
        <f aca="false">IF($C$4="Neattiecināmās izmaksas",IF('3a+c+n'!$Q31="N",'3a+c+n'!H31,0))</f>
        <v>0</v>
      </c>
      <c r="I31" s="70"/>
      <c r="J31" s="70"/>
      <c r="K31" s="71" t="n">
        <f aca="false">IF($C$4="Neattiecināmās izmaksas",IF('3a+c+n'!$Q31="N",'3a+c+n'!K31,0))</f>
        <v>0</v>
      </c>
      <c r="L31" s="237" t="n">
        <f aca="false">IF($C$4="Neattiecināmās izmaksas",IF('3a+c+n'!$Q31="N",'3a+c+n'!L31,0))</f>
        <v>0</v>
      </c>
      <c r="M31" s="70" t="n">
        <f aca="false">IF($C$4="Neattiecināmās izmaksas",IF('3a+c+n'!$Q31="N",'3a+c+n'!M31,0))</f>
        <v>0</v>
      </c>
      <c r="N31" s="70" t="n">
        <f aca="false">IF($C$4="Neattiecināmās izmaksas",IF('3a+c+n'!$Q31="N",'3a+c+n'!N31,0))</f>
        <v>0</v>
      </c>
      <c r="O31" s="70" t="n">
        <f aca="false">IF($C$4="Neattiecināmās izmaksas",IF('3a+c+n'!$Q31="N",'3a+c+n'!O31,0))</f>
        <v>0</v>
      </c>
      <c r="P31" s="71" t="n">
        <f aca="false">IF($C$4="Neattiecināmās izmaksas",IF('3a+c+n'!$Q31="N",'3a+c+n'!P31,0))</f>
        <v>0</v>
      </c>
    </row>
    <row r="32" customFormat="false" ht="12" hidden="false" customHeight="false" outlineLevel="0" collapsed="false">
      <c r="A32" s="65" t="n">
        <f aca="false">IF(P32=0,0,IF(COUNTBLANK(P32)=1,0,COUNTA($P$14:P32)))</f>
        <v>0</v>
      </c>
      <c r="B32" s="70" t="n">
        <f aca="false">IF($C$4="Neattiecināmās izmaksas",IF('3a+c+n'!$Q32="N",'3a+c+n'!B32,0))</f>
        <v>0</v>
      </c>
      <c r="C32" s="70" t="n">
        <f aca="false">IF($C$4="Neattiecināmās izmaksas",IF('3a+c+n'!$Q32="N",'3a+c+n'!C32,0))</f>
        <v>0</v>
      </c>
      <c r="D32" s="70" t="n">
        <f aca="false">IF($C$4="Neattiecināmās izmaksas",IF('3a+c+n'!$Q32="N",'3a+c+n'!D32,0))</f>
        <v>0</v>
      </c>
      <c r="E32" s="71"/>
      <c r="F32" s="69"/>
      <c r="G32" s="70" t="n">
        <f aca="false">IF($C$4="Neattiecināmās izmaksas",IF('3a+c+n'!$Q32="N",'3a+c+n'!G32,0))</f>
        <v>0</v>
      </c>
      <c r="H32" s="70" t="n">
        <f aca="false">IF($C$4="Neattiecināmās izmaksas",IF('3a+c+n'!$Q32="N",'3a+c+n'!H32,0))</f>
        <v>0</v>
      </c>
      <c r="I32" s="70"/>
      <c r="J32" s="70"/>
      <c r="K32" s="71" t="n">
        <f aca="false">IF($C$4="Neattiecināmās izmaksas",IF('3a+c+n'!$Q32="N",'3a+c+n'!K32,0))</f>
        <v>0</v>
      </c>
      <c r="L32" s="237" t="n">
        <f aca="false">IF($C$4="Neattiecināmās izmaksas",IF('3a+c+n'!$Q32="N",'3a+c+n'!L32,0))</f>
        <v>0</v>
      </c>
      <c r="M32" s="70" t="n">
        <f aca="false">IF($C$4="Neattiecināmās izmaksas",IF('3a+c+n'!$Q32="N",'3a+c+n'!M32,0))</f>
        <v>0</v>
      </c>
      <c r="N32" s="70" t="n">
        <f aca="false">IF($C$4="Neattiecināmās izmaksas",IF('3a+c+n'!$Q32="N",'3a+c+n'!N32,0))</f>
        <v>0</v>
      </c>
      <c r="O32" s="70" t="n">
        <f aca="false">IF($C$4="Neattiecināmās izmaksas",IF('3a+c+n'!$Q32="N",'3a+c+n'!O32,0))</f>
        <v>0</v>
      </c>
      <c r="P32" s="71" t="n">
        <f aca="false">IF($C$4="Neattiecināmās izmaksas",IF('3a+c+n'!$Q32="N",'3a+c+n'!P32,0))</f>
        <v>0</v>
      </c>
    </row>
    <row r="33" customFormat="false" ht="12" hidden="false" customHeight="false" outlineLevel="0" collapsed="false">
      <c r="A33" s="65" t="n">
        <f aca="false">IF(P33=0,0,IF(COUNTBLANK(P33)=1,0,COUNTA($P$14:P33)))</f>
        <v>0</v>
      </c>
      <c r="B33" s="70" t="n">
        <f aca="false">IF($C$4="Neattiecināmās izmaksas",IF('3a+c+n'!$Q33="N",'3a+c+n'!B33,0))</f>
        <v>0</v>
      </c>
      <c r="C33" s="70" t="n">
        <f aca="false">IF($C$4="Neattiecināmās izmaksas",IF('3a+c+n'!$Q33="N",'3a+c+n'!C33,0))</f>
        <v>0</v>
      </c>
      <c r="D33" s="70" t="n">
        <f aca="false">IF($C$4="Neattiecināmās izmaksas",IF('3a+c+n'!$Q33="N",'3a+c+n'!D33,0))</f>
        <v>0</v>
      </c>
      <c r="E33" s="71"/>
      <c r="F33" s="69"/>
      <c r="G33" s="70" t="n">
        <f aca="false">IF($C$4="Neattiecināmās izmaksas",IF('3a+c+n'!$Q33="N",'3a+c+n'!G33,0))</f>
        <v>0</v>
      </c>
      <c r="H33" s="70" t="n">
        <f aca="false">IF($C$4="Neattiecināmās izmaksas",IF('3a+c+n'!$Q33="N",'3a+c+n'!H33,0))</f>
        <v>0</v>
      </c>
      <c r="I33" s="70"/>
      <c r="J33" s="70"/>
      <c r="K33" s="71" t="n">
        <f aca="false">IF($C$4="Neattiecināmās izmaksas",IF('3a+c+n'!$Q33="N",'3a+c+n'!K33,0))</f>
        <v>0</v>
      </c>
      <c r="L33" s="237" t="n">
        <f aca="false">IF($C$4="Neattiecināmās izmaksas",IF('3a+c+n'!$Q33="N",'3a+c+n'!L33,0))</f>
        <v>0</v>
      </c>
      <c r="M33" s="70" t="n">
        <f aca="false">IF($C$4="Neattiecināmās izmaksas",IF('3a+c+n'!$Q33="N",'3a+c+n'!M33,0))</f>
        <v>0</v>
      </c>
      <c r="N33" s="70" t="n">
        <f aca="false">IF($C$4="Neattiecināmās izmaksas",IF('3a+c+n'!$Q33="N",'3a+c+n'!N33,0))</f>
        <v>0</v>
      </c>
      <c r="O33" s="70" t="n">
        <f aca="false">IF($C$4="Neattiecināmās izmaksas",IF('3a+c+n'!$Q33="N",'3a+c+n'!O33,0))</f>
        <v>0</v>
      </c>
      <c r="P33" s="71" t="n">
        <f aca="false">IF($C$4="Neattiecināmās izmaksas",IF('3a+c+n'!$Q33="N",'3a+c+n'!P33,0))</f>
        <v>0</v>
      </c>
    </row>
    <row r="34" customFormat="false" ht="12" hidden="false" customHeight="false" outlineLevel="0" collapsed="false">
      <c r="A34" s="65" t="n">
        <f aca="false">IF(P34=0,0,IF(COUNTBLANK(P34)=1,0,COUNTA($P$14:P34)))</f>
        <v>0</v>
      </c>
      <c r="B34" s="70" t="n">
        <f aca="false">IF($C$4="Neattiecināmās izmaksas",IF('3a+c+n'!$Q34="N",'3a+c+n'!B34,0))</f>
        <v>0</v>
      </c>
      <c r="C34" s="70" t="n">
        <f aca="false">IF($C$4="Neattiecināmās izmaksas",IF('3a+c+n'!$Q34="N",'3a+c+n'!C34,0))</f>
        <v>0</v>
      </c>
      <c r="D34" s="70" t="n">
        <f aca="false">IF($C$4="Neattiecināmās izmaksas",IF('3a+c+n'!$Q34="N",'3a+c+n'!D34,0))</f>
        <v>0</v>
      </c>
      <c r="E34" s="71"/>
      <c r="F34" s="69"/>
      <c r="G34" s="70" t="n">
        <f aca="false">IF($C$4="Neattiecināmās izmaksas",IF('3a+c+n'!$Q34="N",'3a+c+n'!G34,0))</f>
        <v>0</v>
      </c>
      <c r="H34" s="70" t="n">
        <f aca="false">IF($C$4="Neattiecināmās izmaksas",IF('3a+c+n'!$Q34="N",'3a+c+n'!H34,0))</f>
        <v>0</v>
      </c>
      <c r="I34" s="70"/>
      <c r="J34" s="70"/>
      <c r="K34" s="71" t="n">
        <f aca="false">IF($C$4="Neattiecināmās izmaksas",IF('3a+c+n'!$Q34="N",'3a+c+n'!K34,0))</f>
        <v>0</v>
      </c>
      <c r="L34" s="237" t="n">
        <f aca="false">IF($C$4="Neattiecināmās izmaksas",IF('3a+c+n'!$Q34="N",'3a+c+n'!L34,0))</f>
        <v>0</v>
      </c>
      <c r="M34" s="70" t="n">
        <f aca="false">IF($C$4="Neattiecināmās izmaksas",IF('3a+c+n'!$Q34="N",'3a+c+n'!M34,0))</f>
        <v>0</v>
      </c>
      <c r="N34" s="70" t="n">
        <f aca="false">IF($C$4="Neattiecināmās izmaksas",IF('3a+c+n'!$Q34="N",'3a+c+n'!N34,0))</f>
        <v>0</v>
      </c>
      <c r="O34" s="70" t="n">
        <f aca="false">IF($C$4="Neattiecināmās izmaksas",IF('3a+c+n'!$Q34="N",'3a+c+n'!O34,0))</f>
        <v>0</v>
      </c>
      <c r="P34" s="71" t="n">
        <f aca="false">IF($C$4="Neattiecināmās izmaksas",IF('3a+c+n'!$Q34="N",'3a+c+n'!P34,0))</f>
        <v>0</v>
      </c>
    </row>
    <row r="35" customFormat="false" ht="12" hidden="false" customHeight="false" outlineLevel="0" collapsed="false">
      <c r="A35" s="65" t="n">
        <f aca="false">IF(P35=0,0,IF(COUNTBLANK(P35)=1,0,COUNTA($P$14:P35)))</f>
        <v>0</v>
      </c>
      <c r="B35" s="70" t="n">
        <f aca="false">IF($C$4="Neattiecināmās izmaksas",IF('3a+c+n'!$Q35="N",'3a+c+n'!B35,0))</f>
        <v>0</v>
      </c>
      <c r="C35" s="70" t="n">
        <f aca="false">IF($C$4="Neattiecināmās izmaksas",IF('3a+c+n'!$Q35="N",'3a+c+n'!C35,0))</f>
        <v>0</v>
      </c>
      <c r="D35" s="70" t="n">
        <f aca="false">IF($C$4="Neattiecināmās izmaksas",IF('3a+c+n'!$Q35="N",'3a+c+n'!D35,0))</f>
        <v>0</v>
      </c>
      <c r="E35" s="71"/>
      <c r="F35" s="69"/>
      <c r="G35" s="70" t="n">
        <f aca="false">IF($C$4="Neattiecināmās izmaksas",IF('3a+c+n'!$Q35="N",'3a+c+n'!G35,0))</f>
        <v>0</v>
      </c>
      <c r="H35" s="70" t="n">
        <f aca="false">IF($C$4="Neattiecināmās izmaksas",IF('3a+c+n'!$Q35="N",'3a+c+n'!H35,0))</f>
        <v>0</v>
      </c>
      <c r="I35" s="70"/>
      <c r="J35" s="70"/>
      <c r="K35" s="71" t="n">
        <f aca="false">IF($C$4="Neattiecināmās izmaksas",IF('3a+c+n'!$Q35="N",'3a+c+n'!K35,0))</f>
        <v>0</v>
      </c>
      <c r="L35" s="237" t="n">
        <f aca="false">IF($C$4="Neattiecināmās izmaksas",IF('3a+c+n'!$Q35="N",'3a+c+n'!L35,0))</f>
        <v>0</v>
      </c>
      <c r="M35" s="70" t="n">
        <f aca="false">IF($C$4="Neattiecināmās izmaksas",IF('3a+c+n'!$Q35="N",'3a+c+n'!M35,0))</f>
        <v>0</v>
      </c>
      <c r="N35" s="70" t="n">
        <f aca="false">IF($C$4="Neattiecināmās izmaksas",IF('3a+c+n'!$Q35="N",'3a+c+n'!N35,0))</f>
        <v>0</v>
      </c>
      <c r="O35" s="70" t="n">
        <f aca="false">IF($C$4="Neattiecināmās izmaksas",IF('3a+c+n'!$Q35="N",'3a+c+n'!O35,0))</f>
        <v>0</v>
      </c>
      <c r="P35" s="71" t="n">
        <f aca="false">IF($C$4="Neattiecināmās izmaksas",IF('3a+c+n'!$Q35="N",'3a+c+n'!P35,0))</f>
        <v>0</v>
      </c>
    </row>
    <row r="36" customFormat="false" ht="12" hidden="false" customHeight="false" outlineLevel="0" collapsed="false">
      <c r="A36" s="65" t="n">
        <f aca="false">IF(P36=0,0,IF(COUNTBLANK(P36)=1,0,COUNTA($P$14:P36)))</f>
        <v>0</v>
      </c>
      <c r="B36" s="70" t="n">
        <f aca="false">IF($C$4="Neattiecināmās izmaksas",IF('3a+c+n'!$Q36="N",'3a+c+n'!B36,0))</f>
        <v>0</v>
      </c>
      <c r="C36" s="70" t="n">
        <f aca="false">IF($C$4="Neattiecināmās izmaksas",IF('3a+c+n'!$Q36="N",'3a+c+n'!C36,0))</f>
        <v>0</v>
      </c>
      <c r="D36" s="70" t="n">
        <f aca="false">IF($C$4="Neattiecināmās izmaksas",IF('3a+c+n'!$Q36="N",'3a+c+n'!D36,0))</f>
        <v>0</v>
      </c>
      <c r="E36" s="71"/>
      <c r="F36" s="69"/>
      <c r="G36" s="70" t="n">
        <f aca="false">IF($C$4="Neattiecināmās izmaksas",IF('3a+c+n'!$Q36="N",'3a+c+n'!G36,0))</f>
        <v>0</v>
      </c>
      <c r="H36" s="70" t="n">
        <f aca="false">IF($C$4="Neattiecināmās izmaksas",IF('3a+c+n'!$Q36="N",'3a+c+n'!H36,0))</f>
        <v>0</v>
      </c>
      <c r="I36" s="70"/>
      <c r="J36" s="70"/>
      <c r="K36" s="71" t="n">
        <f aca="false">IF($C$4="Neattiecināmās izmaksas",IF('3a+c+n'!$Q36="N",'3a+c+n'!K36,0))</f>
        <v>0</v>
      </c>
      <c r="L36" s="237" t="n">
        <f aca="false">IF($C$4="Neattiecināmās izmaksas",IF('3a+c+n'!$Q36="N",'3a+c+n'!L36,0))</f>
        <v>0</v>
      </c>
      <c r="M36" s="70" t="n">
        <f aca="false">IF($C$4="Neattiecināmās izmaksas",IF('3a+c+n'!$Q36="N",'3a+c+n'!M36,0))</f>
        <v>0</v>
      </c>
      <c r="N36" s="70" t="n">
        <f aca="false">IF($C$4="Neattiecināmās izmaksas",IF('3a+c+n'!$Q36="N",'3a+c+n'!N36,0))</f>
        <v>0</v>
      </c>
      <c r="O36" s="70" t="n">
        <f aca="false">IF($C$4="Neattiecināmās izmaksas",IF('3a+c+n'!$Q36="N",'3a+c+n'!O36,0))</f>
        <v>0</v>
      </c>
      <c r="P36" s="71" t="n">
        <f aca="false">IF($C$4="Neattiecināmās izmaksas",IF('3a+c+n'!$Q36="N",'3a+c+n'!P36,0))</f>
        <v>0</v>
      </c>
    </row>
    <row r="37" customFormat="false" ht="12" hidden="false" customHeight="false" outlineLevel="0" collapsed="false">
      <c r="A37" s="65" t="n">
        <f aca="false">IF(P37=0,0,IF(COUNTBLANK(P37)=1,0,COUNTA($P$14:P37)))</f>
        <v>0</v>
      </c>
      <c r="B37" s="70" t="n">
        <f aca="false">IF($C$4="Neattiecināmās izmaksas",IF('3a+c+n'!$Q37="N",'3a+c+n'!B37,0))</f>
        <v>0</v>
      </c>
      <c r="C37" s="70" t="n">
        <f aca="false">IF($C$4="Neattiecināmās izmaksas",IF('3a+c+n'!$Q37="N",'3a+c+n'!C37,0))</f>
        <v>0</v>
      </c>
      <c r="D37" s="70" t="n">
        <f aca="false">IF($C$4="Neattiecināmās izmaksas",IF('3a+c+n'!$Q37="N",'3a+c+n'!D37,0))</f>
        <v>0</v>
      </c>
      <c r="E37" s="71"/>
      <c r="F37" s="69"/>
      <c r="G37" s="70" t="n">
        <f aca="false">IF($C$4="Neattiecināmās izmaksas",IF('3a+c+n'!$Q37="N",'3a+c+n'!G37,0))</f>
        <v>0</v>
      </c>
      <c r="H37" s="70" t="n">
        <f aca="false">IF($C$4="Neattiecināmās izmaksas",IF('3a+c+n'!$Q37="N",'3a+c+n'!H37,0))</f>
        <v>0</v>
      </c>
      <c r="I37" s="70"/>
      <c r="J37" s="70"/>
      <c r="K37" s="71" t="n">
        <f aca="false">IF($C$4="Neattiecināmās izmaksas",IF('3a+c+n'!$Q37="N",'3a+c+n'!K37,0))</f>
        <v>0</v>
      </c>
      <c r="L37" s="237" t="n">
        <f aca="false">IF($C$4="Neattiecināmās izmaksas",IF('3a+c+n'!$Q37="N",'3a+c+n'!L37,0))</f>
        <v>0</v>
      </c>
      <c r="M37" s="70" t="n">
        <f aca="false">IF($C$4="Neattiecināmās izmaksas",IF('3a+c+n'!$Q37="N",'3a+c+n'!M37,0))</f>
        <v>0</v>
      </c>
      <c r="N37" s="70" t="n">
        <f aca="false">IF($C$4="Neattiecināmās izmaksas",IF('3a+c+n'!$Q37="N",'3a+c+n'!N37,0))</f>
        <v>0</v>
      </c>
      <c r="O37" s="70" t="n">
        <f aca="false">IF($C$4="Neattiecināmās izmaksas",IF('3a+c+n'!$Q37="N",'3a+c+n'!O37,0))</f>
        <v>0</v>
      </c>
      <c r="P37" s="71" t="n">
        <f aca="false">IF($C$4="Neattiecināmās izmaksas",IF('3a+c+n'!$Q37="N",'3a+c+n'!P37,0))</f>
        <v>0</v>
      </c>
    </row>
    <row r="38" customFormat="false" ht="12" hidden="false" customHeight="false" outlineLevel="0" collapsed="false">
      <c r="A38" s="65" t="n">
        <f aca="false">IF(P38=0,0,IF(COUNTBLANK(P38)=1,0,COUNTA($P$14:P38)))</f>
        <v>0</v>
      </c>
      <c r="B38" s="70" t="n">
        <f aca="false">IF($C$4="Neattiecināmās izmaksas",IF('3a+c+n'!$Q38="N",'3a+c+n'!B38,0))</f>
        <v>0</v>
      </c>
      <c r="C38" s="70" t="n">
        <f aca="false">IF($C$4="Neattiecināmās izmaksas",IF('3a+c+n'!$Q38="N",'3a+c+n'!C38,0))</f>
        <v>0</v>
      </c>
      <c r="D38" s="70" t="n">
        <f aca="false">IF($C$4="Neattiecināmās izmaksas",IF('3a+c+n'!$Q38="N",'3a+c+n'!D38,0))</f>
        <v>0</v>
      </c>
      <c r="E38" s="71"/>
      <c r="F38" s="69"/>
      <c r="G38" s="70" t="n">
        <f aca="false">IF($C$4="Neattiecināmās izmaksas",IF('3a+c+n'!$Q38="N",'3a+c+n'!G38,0))</f>
        <v>0</v>
      </c>
      <c r="H38" s="70" t="n">
        <f aca="false">IF($C$4="Neattiecināmās izmaksas",IF('3a+c+n'!$Q38="N",'3a+c+n'!H38,0))</f>
        <v>0</v>
      </c>
      <c r="I38" s="70"/>
      <c r="J38" s="70"/>
      <c r="K38" s="71" t="n">
        <f aca="false">IF($C$4="Neattiecināmās izmaksas",IF('3a+c+n'!$Q38="N",'3a+c+n'!K38,0))</f>
        <v>0</v>
      </c>
      <c r="L38" s="237" t="n">
        <f aca="false">IF($C$4="Neattiecināmās izmaksas",IF('3a+c+n'!$Q38="N",'3a+c+n'!L38,0))</f>
        <v>0</v>
      </c>
      <c r="M38" s="70" t="n">
        <f aca="false">IF($C$4="Neattiecināmās izmaksas",IF('3a+c+n'!$Q38="N",'3a+c+n'!M38,0))</f>
        <v>0</v>
      </c>
      <c r="N38" s="70" t="n">
        <f aca="false">IF($C$4="Neattiecināmās izmaksas",IF('3a+c+n'!$Q38="N",'3a+c+n'!N38,0))</f>
        <v>0</v>
      </c>
      <c r="O38" s="70" t="n">
        <f aca="false">IF($C$4="Neattiecināmās izmaksas",IF('3a+c+n'!$Q38="N",'3a+c+n'!O38,0))</f>
        <v>0</v>
      </c>
      <c r="P38" s="71" t="n">
        <f aca="false">IF($C$4="Neattiecināmās izmaksas",IF('3a+c+n'!$Q38="N",'3a+c+n'!P38,0))</f>
        <v>0</v>
      </c>
    </row>
    <row r="39" customFormat="false" ht="12" hidden="false" customHeight="false" outlineLevel="0" collapsed="false">
      <c r="A39" s="65" t="n">
        <f aca="false">IF(P39=0,0,IF(COUNTBLANK(P39)=1,0,COUNTA($P$14:P39)))</f>
        <v>0</v>
      </c>
      <c r="B39" s="70" t="n">
        <f aca="false">IF($C$4="Neattiecināmās izmaksas",IF('3a+c+n'!$Q39="N",'3a+c+n'!B39,0))</f>
        <v>0</v>
      </c>
      <c r="C39" s="70" t="n">
        <f aca="false">IF($C$4="Neattiecināmās izmaksas",IF('3a+c+n'!$Q39="N",'3a+c+n'!C39,0))</f>
        <v>0</v>
      </c>
      <c r="D39" s="70" t="n">
        <f aca="false">IF($C$4="Neattiecināmās izmaksas",IF('3a+c+n'!$Q39="N",'3a+c+n'!D39,0))</f>
        <v>0</v>
      </c>
      <c r="E39" s="71"/>
      <c r="F39" s="69"/>
      <c r="G39" s="70" t="n">
        <f aca="false">IF($C$4="Neattiecināmās izmaksas",IF('3a+c+n'!$Q39="N",'3a+c+n'!G39,0))</f>
        <v>0</v>
      </c>
      <c r="H39" s="70" t="n">
        <f aca="false">IF($C$4="Neattiecināmās izmaksas",IF('3a+c+n'!$Q39="N",'3a+c+n'!H39,0))</f>
        <v>0</v>
      </c>
      <c r="I39" s="70"/>
      <c r="J39" s="70"/>
      <c r="K39" s="71" t="n">
        <f aca="false">IF($C$4="Neattiecināmās izmaksas",IF('3a+c+n'!$Q39="N",'3a+c+n'!K39,0))</f>
        <v>0</v>
      </c>
      <c r="L39" s="237" t="n">
        <f aca="false">IF($C$4="Neattiecināmās izmaksas",IF('3a+c+n'!$Q39="N",'3a+c+n'!L39,0))</f>
        <v>0</v>
      </c>
      <c r="M39" s="70" t="n">
        <f aca="false">IF($C$4="Neattiecināmās izmaksas",IF('3a+c+n'!$Q39="N",'3a+c+n'!M39,0))</f>
        <v>0</v>
      </c>
      <c r="N39" s="70" t="n">
        <f aca="false">IF($C$4="Neattiecināmās izmaksas",IF('3a+c+n'!$Q39="N",'3a+c+n'!N39,0))</f>
        <v>0</v>
      </c>
      <c r="O39" s="70" t="n">
        <f aca="false">IF($C$4="Neattiecināmās izmaksas",IF('3a+c+n'!$Q39="N",'3a+c+n'!O39,0))</f>
        <v>0</v>
      </c>
      <c r="P39" s="71" t="n">
        <f aca="false">IF($C$4="Neattiecināmās izmaksas",IF('3a+c+n'!$Q39="N",'3a+c+n'!P39,0))</f>
        <v>0</v>
      </c>
    </row>
    <row r="40" customFormat="false" ht="12" hidden="false" customHeight="false" outlineLevel="0" collapsed="false">
      <c r="A40" s="65" t="n">
        <f aca="false">IF(P40=0,0,IF(COUNTBLANK(P40)=1,0,COUNTA($P$14:P40)))</f>
        <v>0</v>
      </c>
      <c r="B40" s="70" t="n">
        <f aca="false">IF($C$4="Neattiecināmās izmaksas",IF('3a+c+n'!$Q40="N",'3a+c+n'!B40,0))</f>
        <v>0</v>
      </c>
      <c r="C40" s="70" t="n">
        <f aca="false">IF($C$4="Neattiecināmās izmaksas",IF('3a+c+n'!$Q40="N",'3a+c+n'!C40,0))</f>
        <v>0</v>
      </c>
      <c r="D40" s="70" t="n">
        <f aca="false">IF($C$4="Neattiecināmās izmaksas",IF('3a+c+n'!$Q40="N",'3a+c+n'!D40,0))</f>
        <v>0</v>
      </c>
      <c r="E40" s="71"/>
      <c r="F40" s="69"/>
      <c r="G40" s="70" t="n">
        <f aca="false">IF($C$4="Neattiecināmās izmaksas",IF('3a+c+n'!$Q40="N",'3a+c+n'!G40,0))</f>
        <v>0</v>
      </c>
      <c r="H40" s="70" t="n">
        <f aca="false">IF($C$4="Neattiecināmās izmaksas",IF('3a+c+n'!$Q40="N",'3a+c+n'!H40,0))</f>
        <v>0</v>
      </c>
      <c r="I40" s="70"/>
      <c r="J40" s="70"/>
      <c r="K40" s="71" t="n">
        <f aca="false">IF($C$4="Neattiecināmās izmaksas",IF('3a+c+n'!$Q40="N",'3a+c+n'!K40,0))</f>
        <v>0</v>
      </c>
      <c r="L40" s="237" t="n">
        <f aca="false">IF($C$4="Neattiecināmās izmaksas",IF('3a+c+n'!$Q40="N",'3a+c+n'!L40,0))</f>
        <v>0</v>
      </c>
      <c r="M40" s="70" t="n">
        <f aca="false">IF($C$4="Neattiecināmās izmaksas",IF('3a+c+n'!$Q40="N",'3a+c+n'!M40,0))</f>
        <v>0</v>
      </c>
      <c r="N40" s="70" t="n">
        <f aca="false">IF($C$4="Neattiecināmās izmaksas",IF('3a+c+n'!$Q40="N",'3a+c+n'!N40,0))</f>
        <v>0</v>
      </c>
      <c r="O40" s="70" t="n">
        <f aca="false">IF($C$4="Neattiecināmās izmaksas",IF('3a+c+n'!$Q40="N",'3a+c+n'!O40,0))</f>
        <v>0</v>
      </c>
      <c r="P40" s="71" t="n">
        <f aca="false">IF($C$4="Neattiecināmās izmaksas",IF('3a+c+n'!$Q40="N",'3a+c+n'!P40,0))</f>
        <v>0</v>
      </c>
    </row>
    <row r="41" customFormat="false" ht="12" hidden="false" customHeight="false" outlineLevel="0" collapsed="false">
      <c r="A41" s="65" t="n">
        <f aca="false">IF(P41=0,0,IF(COUNTBLANK(P41)=1,0,COUNTA($P$14:P41)))</f>
        <v>0</v>
      </c>
      <c r="B41" s="70" t="n">
        <f aca="false">IF($C$4="Neattiecināmās izmaksas",IF('3a+c+n'!$Q41="N",'3a+c+n'!B41,0))</f>
        <v>0</v>
      </c>
      <c r="C41" s="70" t="n">
        <f aca="false">IF($C$4="Neattiecināmās izmaksas",IF('3a+c+n'!$Q41="N",'3a+c+n'!C41,0))</f>
        <v>0</v>
      </c>
      <c r="D41" s="70" t="n">
        <f aca="false">IF($C$4="Neattiecināmās izmaksas",IF('3a+c+n'!$Q41="N",'3a+c+n'!D41,0))</f>
        <v>0</v>
      </c>
      <c r="E41" s="71"/>
      <c r="F41" s="69"/>
      <c r="G41" s="70" t="n">
        <f aca="false">IF($C$4="Neattiecināmās izmaksas",IF('3a+c+n'!$Q41="N",'3a+c+n'!G41,0))</f>
        <v>0</v>
      </c>
      <c r="H41" s="70" t="n">
        <f aca="false">IF($C$4="Neattiecināmās izmaksas",IF('3a+c+n'!$Q41="N",'3a+c+n'!H41,0))</f>
        <v>0</v>
      </c>
      <c r="I41" s="70"/>
      <c r="J41" s="70"/>
      <c r="K41" s="71" t="n">
        <f aca="false">IF($C$4="Neattiecināmās izmaksas",IF('3a+c+n'!$Q41="N",'3a+c+n'!K41,0))</f>
        <v>0</v>
      </c>
      <c r="L41" s="237" t="n">
        <f aca="false">IF($C$4="Neattiecināmās izmaksas",IF('3a+c+n'!$Q41="N",'3a+c+n'!L41,0))</f>
        <v>0</v>
      </c>
      <c r="M41" s="70" t="n">
        <f aca="false">IF($C$4="Neattiecināmās izmaksas",IF('3a+c+n'!$Q41="N",'3a+c+n'!M41,0))</f>
        <v>0</v>
      </c>
      <c r="N41" s="70" t="n">
        <f aca="false">IF($C$4="Neattiecināmās izmaksas",IF('3a+c+n'!$Q41="N",'3a+c+n'!N41,0))</f>
        <v>0</v>
      </c>
      <c r="O41" s="70" t="n">
        <f aca="false">IF($C$4="Neattiecināmās izmaksas",IF('3a+c+n'!$Q41="N",'3a+c+n'!O41,0))</f>
        <v>0</v>
      </c>
      <c r="P41" s="71" t="n">
        <f aca="false">IF($C$4="Neattiecināmās izmaksas",IF('3a+c+n'!$Q41="N",'3a+c+n'!P41,0))</f>
        <v>0</v>
      </c>
    </row>
    <row r="42" customFormat="false" ht="12" hidden="false" customHeight="false" outlineLevel="0" collapsed="false">
      <c r="A42" s="65" t="n">
        <f aca="false">IF(P42=0,0,IF(COUNTBLANK(P42)=1,0,COUNTA($P$14:P42)))</f>
        <v>0</v>
      </c>
      <c r="B42" s="70" t="n">
        <f aca="false">IF($C$4="Neattiecināmās izmaksas",IF('3a+c+n'!$Q42="N",'3a+c+n'!B42,0))</f>
        <v>0</v>
      </c>
      <c r="C42" s="70" t="n">
        <f aca="false">IF($C$4="Neattiecināmās izmaksas",IF('3a+c+n'!$Q42="N",'3a+c+n'!C42,0))</f>
        <v>0</v>
      </c>
      <c r="D42" s="70" t="n">
        <f aca="false">IF($C$4="Neattiecināmās izmaksas",IF('3a+c+n'!$Q42="N",'3a+c+n'!D42,0))</f>
        <v>0</v>
      </c>
      <c r="E42" s="71"/>
      <c r="F42" s="69"/>
      <c r="G42" s="70" t="n">
        <f aca="false">IF($C$4="Neattiecināmās izmaksas",IF('3a+c+n'!$Q42="N",'3a+c+n'!G42,0))</f>
        <v>0</v>
      </c>
      <c r="H42" s="70" t="n">
        <f aca="false">IF($C$4="Neattiecināmās izmaksas",IF('3a+c+n'!$Q42="N",'3a+c+n'!H42,0))</f>
        <v>0</v>
      </c>
      <c r="I42" s="70"/>
      <c r="J42" s="70"/>
      <c r="K42" s="71" t="n">
        <f aca="false">IF($C$4="Neattiecināmās izmaksas",IF('3a+c+n'!$Q42="N",'3a+c+n'!K42,0))</f>
        <v>0</v>
      </c>
      <c r="L42" s="237" t="n">
        <f aca="false">IF($C$4="Neattiecināmās izmaksas",IF('3a+c+n'!$Q42="N",'3a+c+n'!L42,0))</f>
        <v>0</v>
      </c>
      <c r="M42" s="70" t="n">
        <f aca="false">IF($C$4="Neattiecināmās izmaksas",IF('3a+c+n'!$Q42="N",'3a+c+n'!M42,0))</f>
        <v>0</v>
      </c>
      <c r="N42" s="70" t="n">
        <f aca="false">IF($C$4="Neattiecināmās izmaksas",IF('3a+c+n'!$Q42="N",'3a+c+n'!N42,0))</f>
        <v>0</v>
      </c>
      <c r="O42" s="70" t="n">
        <f aca="false">IF($C$4="Neattiecināmās izmaksas",IF('3a+c+n'!$Q42="N",'3a+c+n'!O42,0))</f>
        <v>0</v>
      </c>
      <c r="P42" s="71" t="n">
        <f aca="false">IF($C$4="Neattiecināmās izmaksas",IF('3a+c+n'!$Q42="N",'3a+c+n'!P42,0))</f>
        <v>0</v>
      </c>
    </row>
    <row r="43" customFormat="false" ht="12" hidden="false" customHeight="false" outlineLevel="0" collapsed="false">
      <c r="A43" s="65" t="n">
        <f aca="false">IF(P43=0,0,IF(COUNTBLANK(P43)=1,0,COUNTA($P$14:P43)))</f>
        <v>0</v>
      </c>
      <c r="B43" s="70" t="n">
        <f aca="false">IF($C$4="Neattiecināmās izmaksas",IF('3a+c+n'!$Q43="N",'3a+c+n'!B43,0))</f>
        <v>0</v>
      </c>
      <c r="C43" s="70" t="n">
        <f aca="false">IF($C$4="Neattiecināmās izmaksas",IF('3a+c+n'!$Q43="N",'3a+c+n'!C43,0))</f>
        <v>0</v>
      </c>
      <c r="D43" s="70" t="n">
        <f aca="false">IF($C$4="Neattiecināmās izmaksas",IF('3a+c+n'!$Q43="N",'3a+c+n'!D43,0))</f>
        <v>0</v>
      </c>
      <c r="E43" s="71"/>
      <c r="F43" s="69"/>
      <c r="G43" s="70" t="n">
        <f aca="false">IF($C$4="Neattiecināmās izmaksas",IF('3a+c+n'!$Q43="N",'3a+c+n'!G43,0))</f>
        <v>0</v>
      </c>
      <c r="H43" s="70" t="n">
        <f aca="false">IF($C$4="Neattiecināmās izmaksas",IF('3a+c+n'!$Q43="N",'3a+c+n'!H43,0))</f>
        <v>0</v>
      </c>
      <c r="I43" s="70"/>
      <c r="J43" s="70"/>
      <c r="K43" s="71" t="n">
        <f aca="false">IF($C$4="Neattiecināmās izmaksas",IF('3a+c+n'!$Q43="N",'3a+c+n'!K43,0))</f>
        <v>0</v>
      </c>
      <c r="L43" s="237" t="n">
        <f aca="false">IF($C$4="Neattiecināmās izmaksas",IF('3a+c+n'!$Q43="N",'3a+c+n'!L43,0))</f>
        <v>0</v>
      </c>
      <c r="M43" s="70" t="n">
        <f aca="false">IF($C$4="Neattiecināmās izmaksas",IF('3a+c+n'!$Q43="N",'3a+c+n'!M43,0))</f>
        <v>0</v>
      </c>
      <c r="N43" s="70" t="n">
        <f aca="false">IF($C$4="Neattiecināmās izmaksas",IF('3a+c+n'!$Q43="N",'3a+c+n'!N43,0))</f>
        <v>0</v>
      </c>
      <c r="O43" s="70" t="n">
        <f aca="false">IF($C$4="Neattiecināmās izmaksas",IF('3a+c+n'!$Q43="N",'3a+c+n'!O43,0))</f>
        <v>0</v>
      </c>
      <c r="P43" s="71" t="n">
        <f aca="false">IF($C$4="Neattiecināmās izmaksas",IF('3a+c+n'!$Q43="N",'3a+c+n'!P43,0))</f>
        <v>0</v>
      </c>
    </row>
    <row r="44" customFormat="false" ht="12" hidden="false" customHeight="false" outlineLevel="0" collapsed="false">
      <c r="A44" s="65" t="n">
        <f aca="false">IF(P44=0,0,IF(COUNTBLANK(P44)=1,0,COUNTA($P$14:P44)))</f>
        <v>0</v>
      </c>
      <c r="B44" s="70" t="n">
        <f aca="false">IF($C$4="Neattiecināmās izmaksas",IF('3a+c+n'!$Q44="N",'3a+c+n'!B44,0))</f>
        <v>0</v>
      </c>
      <c r="C44" s="70" t="n">
        <f aca="false">IF($C$4="Neattiecināmās izmaksas",IF('3a+c+n'!$Q44="N",'3a+c+n'!C44,0))</f>
        <v>0</v>
      </c>
      <c r="D44" s="70" t="n">
        <f aca="false">IF($C$4="Neattiecināmās izmaksas",IF('3a+c+n'!$Q44="N",'3a+c+n'!D44,0))</f>
        <v>0</v>
      </c>
      <c r="E44" s="71"/>
      <c r="F44" s="69"/>
      <c r="G44" s="70" t="n">
        <f aca="false">IF($C$4="Neattiecināmās izmaksas",IF('3a+c+n'!$Q44="N",'3a+c+n'!G44,0))</f>
        <v>0</v>
      </c>
      <c r="H44" s="70" t="n">
        <f aca="false">IF($C$4="Neattiecināmās izmaksas",IF('3a+c+n'!$Q44="N",'3a+c+n'!H44,0))</f>
        <v>0</v>
      </c>
      <c r="I44" s="70"/>
      <c r="J44" s="70"/>
      <c r="K44" s="71" t="n">
        <f aca="false">IF($C$4="Neattiecināmās izmaksas",IF('3a+c+n'!$Q44="N",'3a+c+n'!K44,0))</f>
        <v>0</v>
      </c>
      <c r="L44" s="237" t="n">
        <f aca="false">IF($C$4="Neattiecināmās izmaksas",IF('3a+c+n'!$Q44="N",'3a+c+n'!L44,0))</f>
        <v>0</v>
      </c>
      <c r="M44" s="70" t="n">
        <f aca="false">IF($C$4="Neattiecināmās izmaksas",IF('3a+c+n'!$Q44="N",'3a+c+n'!M44,0))</f>
        <v>0</v>
      </c>
      <c r="N44" s="70" t="n">
        <f aca="false">IF($C$4="Neattiecināmās izmaksas",IF('3a+c+n'!$Q44="N",'3a+c+n'!N44,0))</f>
        <v>0</v>
      </c>
      <c r="O44" s="70" t="n">
        <f aca="false">IF($C$4="Neattiecināmās izmaksas",IF('3a+c+n'!$Q44="N",'3a+c+n'!O44,0))</f>
        <v>0</v>
      </c>
      <c r="P44" s="71" t="n">
        <f aca="false">IF($C$4="Neattiecināmās izmaksas",IF('3a+c+n'!$Q44="N",'3a+c+n'!P44,0))</f>
        <v>0</v>
      </c>
    </row>
    <row r="45" customFormat="false" ht="12" hidden="false" customHeight="false" outlineLevel="0" collapsed="false">
      <c r="A45" s="65" t="n">
        <f aca="false">IF(P45=0,0,IF(COUNTBLANK(P45)=1,0,COUNTA($P$14:P45)))</f>
        <v>0</v>
      </c>
      <c r="B45" s="70" t="n">
        <f aca="false">IF($C$4="Neattiecināmās izmaksas",IF('3a+c+n'!$Q45="N",'3a+c+n'!B45,0))</f>
        <v>0</v>
      </c>
      <c r="C45" s="70" t="n">
        <f aca="false">IF($C$4="Neattiecināmās izmaksas",IF('3a+c+n'!$Q45="N",'3a+c+n'!C45,0))</f>
        <v>0</v>
      </c>
      <c r="D45" s="70" t="n">
        <f aca="false">IF($C$4="Neattiecināmās izmaksas",IF('3a+c+n'!$Q45="N",'3a+c+n'!D45,0))</f>
        <v>0</v>
      </c>
      <c r="E45" s="71"/>
      <c r="F45" s="69"/>
      <c r="G45" s="70" t="n">
        <f aca="false">IF($C$4="Neattiecināmās izmaksas",IF('3a+c+n'!$Q45="N",'3a+c+n'!G45,0))</f>
        <v>0</v>
      </c>
      <c r="H45" s="70" t="n">
        <f aca="false">IF($C$4="Neattiecināmās izmaksas",IF('3a+c+n'!$Q45="N",'3a+c+n'!H45,0))</f>
        <v>0</v>
      </c>
      <c r="I45" s="70"/>
      <c r="J45" s="70"/>
      <c r="K45" s="71" t="n">
        <f aca="false">IF($C$4="Neattiecināmās izmaksas",IF('3a+c+n'!$Q45="N",'3a+c+n'!K45,0))</f>
        <v>0</v>
      </c>
      <c r="L45" s="237" t="n">
        <f aca="false">IF($C$4="Neattiecināmās izmaksas",IF('3a+c+n'!$Q45="N",'3a+c+n'!L45,0))</f>
        <v>0</v>
      </c>
      <c r="M45" s="70" t="n">
        <f aca="false">IF($C$4="Neattiecināmās izmaksas",IF('3a+c+n'!$Q45="N",'3a+c+n'!M45,0))</f>
        <v>0</v>
      </c>
      <c r="N45" s="70" t="n">
        <f aca="false">IF($C$4="Neattiecināmās izmaksas",IF('3a+c+n'!$Q45="N",'3a+c+n'!N45,0))</f>
        <v>0</v>
      </c>
      <c r="O45" s="70" t="n">
        <f aca="false">IF($C$4="Neattiecināmās izmaksas",IF('3a+c+n'!$Q45="N",'3a+c+n'!O45,0))</f>
        <v>0</v>
      </c>
      <c r="P45" s="71" t="n">
        <f aca="false">IF($C$4="Neattiecināmās izmaksas",IF('3a+c+n'!$Q45="N",'3a+c+n'!P45,0))</f>
        <v>0</v>
      </c>
    </row>
    <row r="46" customFormat="false" ht="12" hidden="false" customHeight="false" outlineLevel="0" collapsed="false">
      <c r="A46" s="65" t="n">
        <f aca="false">IF(P46=0,0,IF(COUNTBLANK(P46)=1,0,COUNTA($P$14:P46)))</f>
        <v>0</v>
      </c>
      <c r="B46" s="70" t="n">
        <f aca="false">IF($C$4="Neattiecināmās izmaksas",IF('3a+c+n'!$Q46="N",'3a+c+n'!B46,0))</f>
        <v>0</v>
      </c>
      <c r="C46" s="70" t="n">
        <f aca="false">IF($C$4="Neattiecināmās izmaksas",IF('3a+c+n'!$Q46="N",'3a+c+n'!C46,0))</f>
        <v>0</v>
      </c>
      <c r="D46" s="70" t="n">
        <f aca="false">IF($C$4="Neattiecināmās izmaksas",IF('3a+c+n'!$Q46="N",'3a+c+n'!D46,0))</f>
        <v>0</v>
      </c>
      <c r="E46" s="71"/>
      <c r="F46" s="69"/>
      <c r="G46" s="70" t="n">
        <f aca="false">IF($C$4="Neattiecināmās izmaksas",IF('3a+c+n'!$Q46="N",'3a+c+n'!G46,0))</f>
        <v>0</v>
      </c>
      <c r="H46" s="70" t="n">
        <f aca="false">IF($C$4="Neattiecināmās izmaksas",IF('3a+c+n'!$Q46="N",'3a+c+n'!H46,0))</f>
        <v>0</v>
      </c>
      <c r="I46" s="70"/>
      <c r="J46" s="70"/>
      <c r="K46" s="71" t="n">
        <f aca="false">IF($C$4="Neattiecināmās izmaksas",IF('3a+c+n'!$Q46="N",'3a+c+n'!K46,0))</f>
        <v>0</v>
      </c>
      <c r="L46" s="237" t="n">
        <f aca="false">IF($C$4="Neattiecināmās izmaksas",IF('3a+c+n'!$Q46="N",'3a+c+n'!L46,0))</f>
        <v>0</v>
      </c>
      <c r="M46" s="70" t="n">
        <f aca="false">IF($C$4="Neattiecināmās izmaksas",IF('3a+c+n'!$Q46="N",'3a+c+n'!M46,0))</f>
        <v>0</v>
      </c>
      <c r="N46" s="70" t="n">
        <f aca="false">IF($C$4="Neattiecināmās izmaksas",IF('3a+c+n'!$Q46="N",'3a+c+n'!N46,0))</f>
        <v>0</v>
      </c>
      <c r="O46" s="70" t="n">
        <f aca="false">IF($C$4="Neattiecināmās izmaksas",IF('3a+c+n'!$Q46="N",'3a+c+n'!O46,0))</f>
        <v>0</v>
      </c>
      <c r="P46" s="71" t="n">
        <f aca="false">IF($C$4="Neattiecināmās izmaksas",IF('3a+c+n'!$Q46="N",'3a+c+n'!P46,0))</f>
        <v>0</v>
      </c>
    </row>
    <row r="47" customFormat="false" ht="12" hidden="false" customHeight="false" outlineLevel="0" collapsed="false">
      <c r="A47" s="65" t="n">
        <f aca="false">IF(P47=0,0,IF(COUNTBLANK(P47)=1,0,COUNTA($P$14:P47)))</f>
        <v>0</v>
      </c>
      <c r="B47" s="70" t="n">
        <f aca="false">IF($C$4="Neattiecināmās izmaksas",IF('3a+c+n'!$Q47="N",'3a+c+n'!B47,0))</f>
        <v>0</v>
      </c>
      <c r="C47" s="70" t="n">
        <f aca="false">IF($C$4="Neattiecināmās izmaksas",IF('3a+c+n'!$Q47="N",'3a+c+n'!C47,0))</f>
        <v>0</v>
      </c>
      <c r="D47" s="70" t="n">
        <f aca="false">IF($C$4="Neattiecināmās izmaksas",IF('3a+c+n'!$Q47="N",'3a+c+n'!D47,0))</f>
        <v>0</v>
      </c>
      <c r="E47" s="71"/>
      <c r="F47" s="69"/>
      <c r="G47" s="70" t="n">
        <f aca="false">IF($C$4="Neattiecināmās izmaksas",IF('3a+c+n'!$Q47="N",'3a+c+n'!G47,0))</f>
        <v>0</v>
      </c>
      <c r="H47" s="70" t="n">
        <f aca="false">IF($C$4="Neattiecināmās izmaksas",IF('3a+c+n'!$Q47="N",'3a+c+n'!H47,0))</f>
        <v>0</v>
      </c>
      <c r="I47" s="70"/>
      <c r="J47" s="70"/>
      <c r="K47" s="71" t="n">
        <f aca="false">IF($C$4="Neattiecināmās izmaksas",IF('3a+c+n'!$Q47="N",'3a+c+n'!K47,0))</f>
        <v>0</v>
      </c>
      <c r="L47" s="237" t="n">
        <f aca="false">IF($C$4="Neattiecināmās izmaksas",IF('3a+c+n'!$Q47="N",'3a+c+n'!L47,0))</f>
        <v>0</v>
      </c>
      <c r="M47" s="70" t="n">
        <f aca="false">IF($C$4="Neattiecināmās izmaksas",IF('3a+c+n'!$Q47="N",'3a+c+n'!M47,0))</f>
        <v>0</v>
      </c>
      <c r="N47" s="70" t="n">
        <f aca="false">IF($C$4="Neattiecināmās izmaksas",IF('3a+c+n'!$Q47="N",'3a+c+n'!N47,0))</f>
        <v>0</v>
      </c>
      <c r="O47" s="70" t="n">
        <f aca="false">IF($C$4="Neattiecināmās izmaksas",IF('3a+c+n'!$Q47="N",'3a+c+n'!O47,0))</f>
        <v>0</v>
      </c>
      <c r="P47" s="71" t="n">
        <f aca="false">IF($C$4="Neattiecināmās izmaksas",IF('3a+c+n'!$Q47="N",'3a+c+n'!P47,0))</f>
        <v>0</v>
      </c>
    </row>
    <row r="48" customFormat="false" ht="12" hidden="false" customHeight="false" outlineLevel="0" collapsed="false">
      <c r="A48" s="65" t="n">
        <f aca="false">IF(P48=0,0,IF(COUNTBLANK(P48)=1,0,COUNTA($P$14:P48)))</f>
        <v>0</v>
      </c>
      <c r="B48" s="70" t="n">
        <f aca="false">IF($C$4="Neattiecināmās izmaksas",IF('3a+c+n'!$Q48="N",'3a+c+n'!B48,0))</f>
        <v>0</v>
      </c>
      <c r="C48" s="70" t="n">
        <f aca="false">IF($C$4="Neattiecināmās izmaksas",IF('3a+c+n'!$Q48="N",'3a+c+n'!C48,0))</f>
        <v>0</v>
      </c>
      <c r="D48" s="70" t="n">
        <f aca="false">IF($C$4="Neattiecināmās izmaksas",IF('3a+c+n'!$Q48="N",'3a+c+n'!D48,0))</f>
        <v>0</v>
      </c>
      <c r="E48" s="71"/>
      <c r="F48" s="69"/>
      <c r="G48" s="70" t="n">
        <f aca="false">IF($C$4="Neattiecināmās izmaksas",IF('3a+c+n'!$Q48="N",'3a+c+n'!G48,0))</f>
        <v>0</v>
      </c>
      <c r="H48" s="70" t="n">
        <f aca="false">IF($C$4="Neattiecināmās izmaksas",IF('3a+c+n'!$Q48="N",'3a+c+n'!H48,0))</f>
        <v>0</v>
      </c>
      <c r="I48" s="70"/>
      <c r="J48" s="70"/>
      <c r="K48" s="71" t="n">
        <f aca="false">IF($C$4="Neattiecināmās izmaksas",IF('3a+c+n'!$Q48="N",'3a+c+n'!K48,0))</f>
        <v>0</v>
      </c>
      <c r="L48" s="237" t="n">
        <f aca="false">IF($C$4="Neattiecināmās izmaksas",IF('3a+c+n'!$Q48="N",'3a+c+n'!L48,0))</f>
        <v>0</v>
      </c>
      <c r="M48" s="70" t="n">
        <f aca="false">IF($C$4="Neattiecināmās izmaksas",IF('3a+c+n'!$Q48="N",'3a+c+n'!M48,0))</f>
        <v>0</v>
      </c>
      <c r="N48" s="70" t="n">
        <f aca="false">IF($C$4="Neattiecināmās izmaksas",IF('3a+c+n'!$Q48="N",'3a+c+n'!N48,0))</f>
        <v>0</v>
      </c>
      <c r="O48" s="70" t="n">
        <f aca="false">IF($C$4="Neattiecināmās izmaksas",IF('3a+c+n'!$Q48="N",'3a+c+n'!O48,0))</f>
        <v>0</v>
      </c>
      <c r="P48" s="71" t="n">
        <f aca="false">IF($C$4="Neattiecināmās izmaksas",IF('3a+c+n'!$Q48="N",'3a+c+n'!P48,0))</f>
        <v>0</v>
      </c>
    </row>
    <row r="49" customFormat="false" ht="12" hidden="false" customHeight="false" outlineLevel="0" collapsed="false">
      <c r="A49" s="65" t="n">
        <f aca="false">IF(P49=0,0,IF(COUNTBLANK(P49)=1,0,COUNTA($P$14:P49)))</f>
        <v>0</v>
      </c>
      <c r="B49" s="70" t="n">
        <f aca="false">IF($C$4="Neattiecināmās izmaksas",IF('3a+c+n'!$Q49="N",'3a+c+n'!B49,0))</f>
        <v>0</v>
      </c>
      <c r="C49" s="70" t="n">
        <f aca="false">IF($C$4="Neattiecināmās izmaksas",IF('3a+c+n'!$Q49="N",'3a+c+n'!C49,0))</f>
        <v>0</v>
      </c>
      <c r="D49" s="70" t="n">
        <f aca="false">IF($C$4="Neattiecināmās izmaksas",IF('3a+c+n'!$Q49="N",'3a+c+n'!D49,0))</f>
        <v>0</v>
      </c>
      <c r="E49" s="71"/>
      <c r="F49" s="69"/>
      <c r="G49" s="70" t="n">
        <f aca="false">IF($C$4="Neattiecināmās izmaksas",IF('3a+c+n'!$Q49="N",'3a+c+n'!G49,0))</f>
        <v>0</v>
      </c>
      <c r="H49" s="70" t="n">
        <f aca="false">IF($C$4="Neattiecināmās izmaksas",IF('3a+c+n'!$Q49="N",'3a+c+n'!H49,0))</f>
        <v>0</v>
      </c>
      <c r="I49" s="70"/>
      <c r="J49" s="70"/>
      <c r="K49" s="71" t="n">
        <f aca="false">IF($C$4="Neattiecināmās izmaksas",IF('3a+c+n'!$Q49="N",'3a+c+n'!K49,0))</f>
        <v>0</v>
      </c>
      <c r="L49" s="237" t="n">
        <f aca="false">IF($C$4="Neattiecināmās izmaksas",IF('3a+c+n'!$Q49="N",'3a+c+n'!L49,0))</f>
        <v>0</v>
      </c>
      <c r="M49" s="70" t="n">
        <f aca="false">IF($C$4="Neattiecināmās izmaksas",IF('3a+c+n'!$Q49="N",'3a+c+n'!M49,0))</f>
        <v>0</v>
      </c>
      <c r="N49" s="70" t="n">
        <f aca="false">IF($C$4="Neattiecināmās izmaksas",IF('3a+c+n'!$Q49="N",'3a+c+n'!N49,0))</f>
        <v>0</v>
      </c>
      <c r="O49" s="70" t="n">
        <f aca="false">IF($C$4="Neattiecināmās izmaksas",IF('3a+c+n'!$Q49="N",'3a+c+n'!O49,0))</f>
        <v>0</v>
      </c>
      <c r="P49" s="71" t="n">
        <f aca="false">IF($C$4="Neattiecināmās izmaksas",IF('3a+c+n'!$Q49="N",'3a+c+n'!P49,0))</f>
        <v>0</v>
      </c>
    </row>
    <row r="50" customFormat="false" ht="12" hidden="false" customHeight="false" outlineLevel="0" collapsed="false">
      <c r="A50" s="65" t="n">
        <f aca="false">IF(P50=0,0,IF(COUNTBLANK(P50)=1,0,COUNTA($P$14:P50)))</f>
        <v>0</v>
      </c>
      <c r="B50" s="70" t="n">
        <f aca="false">IF($C$4="Neattiecināmās izmaksas",IF('3a+c+n'!$Q50="N",'3a+c+n'!B50,0))</f>
        <v>0</v>
      </c>
      <c r="C50" s="70" t="n">
        <f aca="false">IF($C$4="Neattiecināmās izmaksas",IF('3a+c+n'!$Q50="N",'3a+c+n'!C50,0))</f>
        <v>0</v>
      </c>
      <c r="D50" s="70" t="n">
        <f aca="false">IF($C$4="Neattiecināmās izmaksas",IF('3a+c+n'!$Q50="N",'3a+c+n'!D50,0))</f>
        <v>0</v>
      </c>
      <c r="E50" s="71"/>
      <c r="F50" s="69"/>
      <c r="G50" s="70" t="n">
        <f aca="false">IF($C$4="Neattiecināmās izmaksas",IF('3a+c+n'!$Q50="N",'3a+c+n'!G50,0))</f>
        <v>0</v>
      </c>
      <c r="H50" s="70" t="n">
        <f aca="false">IF($C$4="Neattiecināmās izmaksas",IF('3a+c+n'!$Q50="N",'3a+c+n'!H50,0))</f>
        <v>0</v>
      </c>
      <c r="I50" s="70"/>
      <c r="J50" s="70"/>
      <c r="K50" s="71" t="n">
        <f aca="false">IF($C$4="Neattiecināmās izmaksas",IF('3a+c+n'!$Q50="N",'3a+c+n'!K50,0))</f>
        <v>0</v>
      </c>
      <c r="L50" s="237" t="n">
        <f aca="false">IF($C$4="Neattiecināmās izmaksas",IF('3a+c+n'!$Q50="N",'3a+c+n'!L50,0))</f>
        <v>0</v>
      </c>
      <c r="M50" s="70" t="n">
        <f aca="false">IF($C$4="Neattiecināmās izmaksas",IF('3a+c+n'!$Q50="N",'3a+c+n'!M50,0))</f>
        <v>0</v>
      </c>
      <c r="N50" s="70" t="n">
        <f aca="false">IF($C$4="Neattiecināmās izmaksas",IF('3a+c+n'!$Q50="N",'3a+c+n'!N50,0))</f>
        <v>0</v>
      </c>
      <c r="O50" s="70" t="n">
        <f aca="false">IF($C$4="Neattiecināmās izmaksas",IF('3a+c+n'!$Q50="N",'3a+c+n'!O50,0))</f>
        <v>0</v>
      </c>
      <c r="P50" s="71" t="n">
        <f aca="false">IF($C$4="Neattiecināmās izmaksas",IF('3a+c+n'!$Q50="N",'3a+c+n'!P50,0))</f>
        <v>0</v>
      </c>
    </row>
    <row r="51" customFormat="false" ht="12" hidden="false" customHeight="false" outlineLevel="0" collapsed="false">
      <c r="A51" s="65" t="n">
        <f aca="false">IF(P51=0,0,IF(COUNTBLANK(P51)=1,0,COUNTA($P$14:P51)))</f>
        <v>0</v>
      </c>
      <c r="B51" s="70" t="n">
        <f aca="false">IF($C$4="Neattiecināmās izmaksas",IF('3a+c+n'!$Q51="N",'3a+c+n'!B51,0))</f>
        <v>0</v>
      </c>
      <c r="C51" s="70" t="n">
        <f aca="false">IF($C$4="Neattiecināmās izmaksas",IF('3a+c+n'!$Q51="N",'3a+c+n'!C51,0))</f>
        <v>0</v>
      </c>
      <c r="D51" s="70" t="n">
        <f aca="false">IF($C$4="Neattiecināmās izmaksas",IF('3a+c+n'!$Q51="N",'3a+c+n'!D51,0))</f>
        <v>0</v>
      </c>
      <c r="E51" s="71"/>
      <c r="F51" s="69"/>
      <c r="G51" s="70" t="n">
        <f aca="false">IF($C$4="Neattiecināmās izmaksas",IF('3a+c+n'!$Q51="N",'3a+c+n'!G51,0))</f>
        <v>0</v>
      </c>
      <c r="H51" s="70" t="n">
        <f aca="false">IF($C$4="Neattiecināmās izmaksas",IF('3a+c+n'!$Q51="N",'3a+c+n'!H51,0))</f>
        <v>0</v>
      </c>
      <c r="I51" s="70"/>
      <c r="J51" s="70"/>
      <c r="K51" s="71" t="n">
        <f aca="false">IF($C$4="Neattiecināmās izmaksas",IF('3a+c+n'!$Q51="N",'3a+c+n'!K51,0))</f>
        <v>0</v>
      </c>
      <c r="L51" s="237" t="n">
        <f aca="false">IF($C$4="Neattiecināmās izmaksas",IF('3a+c+n'!$Q51="N",'3a+c+n'!L51,0))</f>
        <v>0</v>
      </c>
      <c r="M51" s="70" t="n">
        <f aca="false">IF($C$4="Neattiecināmās izmaksas",IF('3a+c+n'!$Q51="N",'3a+c+n'!M51,0))</f>
        <v>0</v>
      </c>
      <c r="N51" s="70" t="n">
        <f aca="false">IF($C$4="Neattiecināmās izmaksas",IF('3a+c+n'!$Q51="N",'3a+c+n'!N51,0))</f>
        <v>0</v>
      </c>
      <c r="O51" s="70" t="n">
        <f aca="false">IF($C$4="Neattiecināmās izmaksas",IF('3a+c+n'!$Q51="N",'3a+c+n'!O51,0))</f>
        <v>0</v>
      </c>
      <c r="P51" s="71" t="n">
        <f aca="false">IF($C$4="Neattiecināmās izmaksas",IF('3a+c+n'!$Q51="N",'3a+c+n'!P51,0))</f>
        <v>0</v>
      </c>
    </row>
    <row r="52" customFormat="false" ht="12" hidden="false" customHeight="false" outlineLevel="0" collapsed="false">
      <c r="A52" s="65" t="n">
        <f aca="false">IF(P52=0,0,IF(COUNTBLANK(P52)=1,0,COUNTA($P$14:P52)))</f>
        <v>0</v>
      </c>
      <c r="B52" s="70" t="n">
        <f aca="false">IF($C$4="Neattiecināmās izmaksas",IF('3a+c+n'!$Q52="N",'3a+c+n'!B52,0))</f>
        <v>0</v>
      </c>
      <c r="C52" s="70" t="n">
        <f aca="false">IF($C$4="Neattiecināmās izmaksas",IF('3a+c+n'!$Q52="N",'3a+c+n'!C52,0))</f>
        <v>0</v>
      </c>
      <c r="D52" s="70" t="n">
        <f aca="false">IF($C$4="Neattiecināmās izmaksas",IF('3a+c+n'!$Q52="N",'3a+c+n'!D52,0))</f>
        <v>0</v>
      </c>
      <c r="E52" s="71"/>
      <c r="F52" s="69"/>
      <c r="G52" s="70" t="n">
        <f aca="false">IF($C$4="Neattiecināmās izmaksas",IF('3a+c+n'!$Q52="N",'3a+c+n'!G52,0))</f>
        <v>0</v>
      </c>
      <c r="H52" s="70" t="n">
        <f aca="false">IF($C$4="Neattiecināmās izmaksas",IF('3a+c+n'!$Q52="N",'3a+c+n'!H52,0))</f>
        <v>0</v>
      </c>
      <c r="I52" s="70"/>
      <c r="J52" s="70"/>
      <c r="K52" s="71" t="n">
        <f aca="false">IF($C$4="Neattiecināmās izmaksas",IF('3a+c+n'!$Q52="N",'3a+c+n'!K52,0))</f>
        <v>0</v>
      </c>
      <c r="L52" s="237" t="n">
        <f aca="false">IF($C$4="Neattiecināmās izmaksas",IF('3a+c+n'!$Q52="N",'3a+c+n'!L52,0))</f>
        <v>0</v>
      </c>
      <c r="M52" s="70" t="n">
        <f aca="false">IF($C$4="Neattiecināmās izmaksas",IF('3a+c+n'!$Q52="N",'3a+c+n'!M52,0))</f>
        <v>0</v>
      </c>
      <c r="N52" s="70" t="n">
        <f aca="false">IF($C$4="Neattiecināmās izmaksas",IF('3a+c+n'!$Q52="N",'3a+c+n'!N52,0))</f>
        <v>0</v>
      </c>
      <c r="O52" s="70" t="n">
        <f aca="false">IF($C$4="Neattiecināmās izmaksas",IF('3a+c+n'!$Q52="N",'3a+c+n'!O52,0))</f>
        <v>0</v>
      </c>
      <c r="P52" s="71" t="n">
        <f aca="false">IF($C$4="Neattiecināmās izmaksas",IF('3a+c+n'!$Q52="N",'3a+c+n'!P52,0))</f>
        <v>0</v>
      </c>
    </row>
    <row r="53" customFormat="false" ht="12" hidden="false" customHeight="false" outlineLevel="0" collapsed="false">
      <c r="A53" s="65" t="n">
        <f aca="false">IF(P53=0,0,IF(COUNTBLANK(P53)=1,0,COUNTA($P$14:P53)))</f>
        <v>0</v>
      </c>
      <c r="B53" s="70" t="n">
        <f aca="false">IF($C$4="Neattiecināmās izmaksas",IF('3a+c+n'!$Q53="N",'3a+c+n'!B53,0))</f>
        <v>0</v>
      </c>
      <c r="C53" s="70" t="n">
        <f aca="false">IF($C$4="Neattiecināmās izmaksas",IF('3a+c+n'!$Q53="N",'3a+c+n'!C53,0))</f>
        <v>0</v>
      </c>
      <c r="D53" s="70" t="n">
        <f aca="false">IF($C$4="Neattiecināmās izmaksas",IF('3a+c+n'!$Q53="N",'3a+c+n'!D53,0))</f>
        <v>0</v>
      </c>
      <c r="E53" s="71"/>
      <c r="F53" s="69"/>
      <c r="G53" s="70" t="n">
        <f aca="false">IF($C$4="Neattiecināmās izmaksas",IF('3a+c+n'!$Q53="N",'3a+c+n'!G53,0))</f>
        <v>0</v>
      </c>
      <c r="H53" s="70" t="n">
        <f aca="false">IF($C$4="Neattiecināmās izmaksas",IF('3a+c+n'!$Q53="N",'3a+c+n'!H53,0))</f>
        <v>0</v>
      </c>
      <c r="I53" s="70"/>
      <c r="J53" s="70"/>
      <c r="K53" s="71" t="n">
        <f aca="false">IF($C$4="Neattiecināmās izmaksas",IF('3a+c+n'!$Q53="N",'3a+c+n'!K53,0))</f>
        <v>0</v>
      </c>
      <c r="L53" s="237" t="n">
        <f aca="false">IF($C$4="Neattiecināmās izmaksas",IF('3a+c+n'!$Q53="N",'3a+c+n'!L53,0))</f>
        <v>0</v>
      </c>
      <c r="M53" s="70" t="n">
        <f aca="false">IF($C$4="Neattiecināmās izmaksas",IF('3a+c+n'!$Q53="N",'3a+c+n'!M53,0))</f>
        <v>0</v>
      </c>
      <c r="N53" s="70" t="n">
        <f aca="false">IF($C$4="Neattiecināmās izmaksas",IF('3a+c+n'!$Q53="N",'3a+c+n'!N53,0))</f>
        <v>0</v>
      </c>
      <c r="O53" s="70" t="n">
        <f aca="false">IF($C$4="Neattiecināmās izmaksas",IF('3a+c+n'!$Q53="N",'3a+c+n'!O53,0))</f>
        <v>0</v>
      </c>
      <c r="P53" s="71" t="n">
        <f aca="false">IF($C$4="Neattiecināmās izmaksas",IF('3a+c+n'!$Q53="N",'3a+c+n'!P53,0))</f>
        <v>0</v>
      </c>
    </row>
    <row r="54" customFormat="false" ht="12" hidden="false" customHeight="false" outlineLevel="0" collapsed="false">
      <c r="A54" s="65" t="n">
        <f aca="false">IF(P54=0,0,IF(COUNTBLANK(P54)=1,0,COUNTA($P$14:P54)))</f>
        <v>0</v>
      </c>
      <c r="B54" s="70" t="n">
        <f aca="false">IF($C$4="Neattiecināmās izmaksas",IF('3a+c+n'!$Q54="N",'3a+c+n'!B54,0))</f>
        <v>0</v>
      </c>
      <c r="C54" s="70" t="n">
        <f aca="false">IF($C$4="Neattiecināmās izmaksas",IF('3a+c+n'!$Q54="N",'3a+c+n'!C54,0))</f>
        <v>0</v>
      </c>
      <c r="D54" s="70" t="n">
        <f aca="false">IF($C$4="Neattiecināmās izmaksas",IF('3a+c+n'!$Q54="N",'3a+c+n'!D54,0))</f>
        <v>0</v>
      </c>
      <c r="E54" s="71"/>
      <c r="F54" s="69"/>
      <c r="G54" s="70" t="n">
        <f aca="false">IF($C$4="Neattiecināmās izmaksas",IF('3a+c+n'!$Q54="N",'3a+c+n'!G54,0))</f>
        <v>0</v>
      </c>
      <c r="H54" s="70" t="n">
        <f aca="false">IF($C$4="Neattiecināmās izmaksas",IF('3a+c+n'!$Q54="N",'3a+c+n'!H54,0))</f>
        <v>0</v>
      </c>
      <c r="I54" s="70"/>
      <c r="J54" s="70"/>
      <c r="K54" s="71" t="n">
        <f aca="false">IF($C$4="Neattiecināmās izmaksas",IF('3a+c+n'!$Q54="N",'3a+c+n'!K54,0))</f>
        <v>0</v>
      </c>
      <c r="L54" s="237" t="n">
        <f aca="false">IF($C$4="Neattiecināmās izmaksas",IF('3a+c+n'!$Q54="N",'3a+c+n'!L54,0))</f>
        <v>0</v>
      </c>
      <c r="M54" s="70" t="n">
        <f aca="false">IF($C$4="Neattiecināmās izmaksas",IF('3a+c+n'!$Q54="N",'3a+c+n'!M54,0))</f>
        <v>0</v>
      </c>
      <c r="N54" s="70" t="n">
        <f aca="false">IF($C$4="Neattiecināmās izmaksas",IF('3a+c+n'!$Q54="N",'3a+c+n'!N54,0))</f>
        <v>0</v>
      </c>
      <c r="O54" s="70" t="n">
        <f aca="false">IF($C$4="Neattiecināmās izmaksas",IF('3a+c+n'!$Q54="N",'3a+c+n'!O54,0))</f>
        <v>0</v>
      </c>
      <c r="P54" s="71" t="n">
        <f aca="false">IF($C$4="Neattiecināmās izmaksas",IF('3a+c+n'!$Q54="N",'3a+c+n'!P54,0))</f>
        <v>0</v>
      </c>
    </row>
    <row r="55" customFormat="false" ht="12" hidden="false" customHeight="false" outlineLevel="0" collapsed="false">
      <c r="A55" s="65" t="n">
        <f aca="false">IF(P55=0,0,IF(COUNTBLANK(P55)=1,0,COUNTA($P$14:P55)))</f>
        <v>0</v>
      </c>
      <c r="B55" s="70" t="n">
        <f aca="false">IF($C$4="Neattiecināmās izmaksas",IF('3a+c+n'!$Q55="N",'3a+c+n'!B55,0))</f>
        <v>0</v>
      </c>
      <c r="C55" s="70" t="n">
        <f aca="false">IF($C$4="Neattiecināmās izmaksas",IF('3a+c+n'!$Q55="N",'3a+c+n'!C55,0))</f>
        <v>0</v>
      </c>
      <c r="D55" s="70" t="n">
        <f aca="false">IF($C$4="Neattiecināmās izmaksas",IF('3a+c+n'!$Q55="N",'3a+c+n'!D55,0))</f>
        <v>0</v>
      </c>
      <c r="E55" s="71"/>
      <c r="F55" s="69"/>
      <c r="G55" s="70" t="n">
        <f aca="false">IF($C$4="Neattiecināmās izmaksas",IF('3a+c+n'!$Q55="N",'3a+c+n'!G55,0))</f>
        <v>0</v>
      </c>
      <c r="H55" s="70" t="n">
        <f aca="false">IF($C$4="Neattiecināmās izmaksas",IF('3a+c+n'!$Q55="N",'3a+c+n'!H55,0))</f>
        <v>0</v>
      </c>
      <c r="I55" s="70"/>
      <c r="J55" s="70"/>
      <c r="K55" s="71" t="n">
        <f aca="false">IF($C$4="Neattiecināmās izmaksas",IF('3a+c+n'!$Q55="N",'3a+c+n'!K55,0))</f>
        <v>0</v>
      </c>
      <c r="L55" s="237" t="n">
        <f aca="false">IF($C$4="Neattiecināmās izmaksas",IF('3a+c+n'!$Q55="N",'3a+c+n'!L55,0))</f>
        <v>0</v>
      </c>
      <c r="M55" s="70" t="n">
        <f aca="false">IF($C$4="Neattiecināmās izmaksas",IF('3a+c+n'!$Q55="N",'3a+c+n'!M55,0))</f>
        <v>0</v>
      </c>
      <c r="N55" s="70" t="n">
        <f aca="false">IF($C$4="Neattiecināmās izmaksas",IF('3a+c+n'!$Q55="N",'3a+c+n'!N55,0))</f>
        <v>0</v>
      </c>
      <c r="O55" s="70" t="n">
        <f aca="false">IF($C$4="Neattiecināmās izmaksas",IF('3a+c+n'!$Q55="N",'3a+c+n'!O55,0))</f>
        <v>0</v>
      </c>
      <c r="P55" s="71" t="n">
        <f aca="false">IF($C$4="Neattiecināmās izmaksas",IF('3a+c+n'!$Q55="N",'3a+c+n'!P55,0))</f>
        <v>0</v>
      </c>
    </row>
    <row r="56" customFormat="false" ht="12" hidden="false" customHeight="false" outlineLevel="0" collapsed="false">
      <c r="A56" s="65" t="n">
        <f aca="false">IF(P56=0,0,IF(COUNTBLANK(P56)=1,0,COUNTA($P$14:P56)))</f>
        <v>0</v>
      </c>
      <c r="B56" s="70" t="n">
        <f aca="false">IF($C$4="Neattiecināmās izmaksas",IF('3a+c+n'!$Q56="N",'3a+c+n'!B56,0))</f>
        <v>0</v>
      </c>
      <c r="C56" s="70" t="n">
        <f aca="false">IF($C$4="Neattiecināmās izmaksas",IF('3a+c+n'!$Q56="N",'3a+c+n'!C56,0))</f>
        <v>0</v>
      </c>
      <c r="D56" s="70" t="n">
        <f aca="false">IF($C$4="Neattiecināmās izmaksas",IF('3a+c+n'!$Q56="N",'3a+c+n'!D56,0))</f>
        <v>0</v>
      </c>
      <c r="E56" s="71"/>
      <c r="F56" s="69"/>
      <c r="G56" s="70" t="n">
        <f aca="false">IF($C$4="Neattiecināmās izmaksas",IF('3a+c+n'!$Q56="N",'3a+c+n'!G56,0))</f>
        <v>0</v>
      </c>
      <c r="H56" s="70" t="n">
        <f aca="false">IF($C$4="Neattiecināmās izmaksas",IF('3a+c+n'!$Q56="N",'3a+c+n'!H56,0))</f>
        <v>0</v>
      </c>
      <c r="I56" s="70"/>
      <c r="J56" s="70"/>
      <c r="K56" s="71" t="n">
        <f aca="false">IF($C$4="Neattiecināmās izmaksas",IF('3a+c+n'!$Q56="N",'3a+c+n'!K56,0))</f>
        <v>0</v>
      </c>
      <c r="L56" s="237" t="n">
        <f aca="false">IF($C$4="Neattiecināmās izmaksas",IF('3a+c+n'!$Q56="N",'3a+c+n'!L56,0))</f>
        <v>0</v>
      </c>
      <c r="M56" s="70" t="n">
        <f aca="false">IF($C$4="Neattiecināmās izmaksas",IF('3a+c+n'!$Q56="N",'3a+c+n'!M56,0))</f>
        <v>0</v>
      </c>
      <c r="N56" s="70" t="n">
        <f aca="false">IF($C$4="Neattiecināmās izmaksas",IF('3a+c+n'!$Q56="N",'3a+c+n'!N56,0))</f>
        <v>0</v>
      </c>
      <c r="O56" s="70" t="n">
        <f aca="false">IF($C$4="Neattiecināmās izmaksas",IF('3a+c+n'!$Q56="N",'3a+c+n'!O56,0))</f>
        <v>0</v>
      </c>
      <c r="P56" s="71" t="n">
        <f aca="false">IF($C$4="Neattiecināmās izmaksas",IF('3a+c+n'!$Q56="N",'3a+c+n'!P56,0))</f>
        <v>0</v>
      </c>
    </row>
    <row r="57" customFormat="false" ht="12" hidden="false" customHeight="false" outlineLevel="0" collapsed="false">
      <c r="A57" s="65" t="n">
        <f aca="false">IF(P57=0,0,IF(COUNTBLANK(P57)=1,0,COUNTA($P$14:P57)))</f>
        <v>0</v>
      </c>
      <c r="B57" s="70" t="n">
        <f aca="false">IF($C$4="Neattiecināmās izmaksas",IF('3a+c+n'!$Q57="N",'3a+c+n'!B57,0))</f>
        <v>0</v>
      </c>
      <c r="C57" s="70" t="n">
        <f aca="false">IF($C$4="Neattiecināmās izmaksas",IF('3a+c+n'!$Q57="N",'3a+c+n'!C57,0))</f>
        <v>0</v>
      </c>
      <c r="D57" s="70" t="n">
        <f aca="false">IF($C$4="Neattiecināmās izmaksas",IF('3a+c+n'!$Q57="N",'3a+c+n'!D57,0))</f>
        <v>0</v>
      </c>
      <c r="E57" s="71"/>
      <c r="F57" s="69"/>
      <c r="G57" s="70" t="n">
        <f aca="false">IF($C$4="Neattiecināmās izmaksas",IF('3a+c+n'!$Q57="N",'3a+c+n'!G57,0))</f>
        <v>0</v>
      </c>
      <c r="H57" s="70" t="n">
        <f aca="false">IF($C$4="Neattiecināmās izmaksas",IF('3a+c+n'!$Q57="N",'3a+c+n'!H57,0))</f>
        <v>0</v>
      </c>
      <c r="I57" s="70"/>
      <c r="J57" s="70"/>
      <c r="K57" s="71" t="n">
        <f aca="false">IF($C$4="Neattiecināmās izmaksas",IF('3a+c+n'!$Q57="N",'3a+c+n'!K57,0))</f>
        <v>0</v>
      </c>
      <c r="L57" s="237" t="n">
        <f aca="false">IF($C$4="Neattiecināmās izmaksas",IF('3a+c+n'!$Q57="N",'3a+c+n'!L57,0))</f>
        <v>0</v>
      </c>
      <c r="M57" s="70" t="n">
        <f aca="false">IF($C$4="Neattiecināmās izmaksas",IF('3a+c+n'!$Q57="N",'3a+c+n'!M57,0))</f>
        <v>0</v>
      </c>
      <c r="N57" s="70" t="n">
        <f aca="false">IF($C$4="Neattiecināmās izmaksas",IF('3a+c+n'!$Q57="N",'3a+c+n'!N57,0))</f>
        <v>0</v>
      </c>
      <c r="O57" s="70" t="n">
        <f aca="false">IF($C$4="Neattiecināmās izmaksas",IF('3a+c+n'!$Q57="N",'3a+c+n'!O57,0))</f>
        <v>0</v>
      </c>
      <c r="P57" s="71" t="n">
        <f aca="false">IF($C$4="Neattiecināmās izmaksas",IF('3a+c+n'!$Q57="N",'3a+c+n'!P57,0))</f>
        <v>0</v>
      </c>
    </row>
    <row r="58" customFormat="false" ht="12" hidden="false" customHeight="false" outlineLevel="0" collapsed="false">
      <c r="A58" s="65" t="n">
        <f aca="false">IF(P58=0,0,IF(COUNTBLANK(P58)=1,0,COUNTA($P$14:P58)))</f>
        <v>0</v>
      </c>
      <c r="B58" s="70" t="n">
        <f aca="false">IF($C$4="Neattiecināmās izmaksas",IF('3a+c+n'!$Q58="N",'3a+c+n'!B58,0))</f>
        <v>0</v>
      </c>
      <c r="C58" s="70" t="n">
        <f aca="false">IF($C$4="Neattiecināmās izmaksas",IF('3a+c+n'!$Q58="N",'3a+c+n'!C58,0))</f>
        <v>0</v>
      </c>
      <c r="D58" s="70" t="n">
        <f aca="false">IF($C$4="Neattiecināmās izmaksas",IF('3a+c+n'!$Q58="N",'3a+c+n'!D58,0))</f>
        <v>0</v>
      </c>
      <c r="E58" s="71"/>
      <c r="F58" s="69"/>
      <c r="G58" s="70" t="n">
        <f aca="false">IF($C$4="Neattiecināmās izmaksas",IF('3a+c+n'!$Q58="N",'3a+c+n'!G58,0))</f>
        <v>0</v>
      </c>
      <c r="H58" s="70" t="n">
        <f aca="false">IF($C$4="Neattiecināmās izmaksas",IF('3a+c+n'!$Q58="N",'3a+c+n'!H58,0))</f>
        <v>0</v>
      </c>
      <c r="I58" s="70"/>
      <c r="J58" s="70"/>
      <c r="K58" s="71" t="n">
        <f aca="false">IF($C$4="Neattiecināmās izmaksas",IF('3a+c+n'!$Q58="N",'3a+c+n'!K58,0))</f>
        <v>0</v>
      </c>
      <c r="L58" s="237" t="n">
        <f aca="false">IF($C$4="Neattiecināmās izmaksas",IF('3a+c+n'!$Q58="N",'3a+c+n'!L58,0))</f>
        <v>0</v>
      </c>
      <c r="M58" s="70" t="n">
        <f aca="false">IF($C$4="Neattiecināmās izmaksas",IF('3a+c+n'!$Q58="N",'3a+c+n'!M58,0))</f>
        <v>0</v>
      </c>
      <c r="N58" s="70" t="n">
        <f aca="false">IF($C$4="Neattiecināmās izmaksas",IF('3a+c+n'!$Q58="N",'3a+c+n'!N58,0))</f>
        <v>0</v>
      </c>
      <c r="O58" s="70" t="n">
        <f aca="false">IF($C$4="Neattiecināmās izmaksas",IF('3a+c+n'!$Q58="N",'3a+c+n'!O58,0))</f>
        <v>0</v>
      </c>
      <c r="P58" s="71" t="n">
        <f aca="false">IF($C$4="Neattiecināmās izmaksas",IF('3a+c+n'!$Q58="N",'3a+c+n'!P58,0))</f>
        <v>0</v>
      </c>
    </row>
    <row r="59" customFormat="false" ht="12" hidden="false" customHeight="false" outlineLevel="0" collapsed="false">
      <c r="A59" s="65" t="n">
        <f aca="false">IF(P59=0,0,IF(COUNTBLANK(P59)=1,0,COUNTA($P$14:P59)))</f>
        <v>0</v>
      </c>
      <c r="B59" s="70" t="n">
        <f aca="false">IF($C$4="Neattiecināmās izmaksas",IF('3a+c+n'!$Q59="N",'3a+c+n'!B59,0))</f>
        <v>0</v>
      </c>
      <c r="C59" s="70" t="n">
        <f aca="false">IF($C$4="Neattiecināmās izmaksas",IF('3a+c+n'!$Q59="N",'3a+c+n'!C59,0))</f>
        <v>0</v>
      </c>
      <c r="D59" s="70" t="n">
        <f aca="false">IF($C$4="Neattiecināmās izmaksas",IF('3a+c+n'!$Q59="N",'3a+c+n'!D59,0))</f>
        <v>0</v>
      </c>
      <c r="E59" s="71"/>
      <c r="F59" s="69"/>
      <c r="G59" s="70" t="n">
        <f aca="false">IF($C$4="Neattiecināmās izmaksas",IF('3a+c+n'!$Q59="N",'3a+c+n'!G59,0))</f>
        <v>0</v>
      </c>
      <c r="H59" s="70" t="n">
        <f aca="false">IF($C$4="Neattiecināmās izmaksas",IF('3a+c+n'!$Q59="N",'3a+c+n'!H59,0))</f>
        <v>0</v>
      </c>
      <c r="I59" s="70"/>
      <c r="J59" s="70"/>
      <c r="K59" s="71" t="n">
        <f aca="false">IF($C$4="Neattiecināmās izmaksas",IF('3a+c+n'!$Q59="N",'3a+c+n'!K59,0))</f>
        <v>0</v>
      </c>
      <c r="L59" s="237" t="n">
        <f aca="false">IF($C$4="Neattiecināmās izmaksas",IF('3a+c+n'!$Q59="N",'3a+c+n'!L59,0))</f>
        <v>0</v>
      </c>
      <c r="M59" s="70" t="n">
        <f aca="false">IF($C$4="Neattiecināmās izmaksas",IF('3a+c+n'!$Q59="N",'3a+c+n'!M59,0))</f>
        <v>0</v>
      </c>
      <c r="N59" s="70" t="n">
        <f aca="false">IF($C$4="Neattiecināmās izmaksas",IF('3a+c+n'!$Q59="N",'3a+c+n'!N59,0))</f>
        <v>0</v>
      </c>
      <c r="O59" s="70" t="n">
        <f aca="false">IF($C$4="Neattiecināmās izmaksas",IF('3a+c+n'!$Q59="N",'3a+c+n'!O59,0))</f>
        <v>0</v>
      </c>
      <c r="P59" s="71" t="n">
        <f aca="false">IF($C$4="Neattiecināmās izmaksas",IF('3a+c+n'!$Q59="N",'3a+c+n'!P59,0))</f>
        <v>0</v>
      </c>
    </row>
    <row r="60" customFormat="false" ht="12" hidden="false" customHeight="false" outlineLevel="0" collapsed="false">
      <c r="A60" s="65" t="n">
        <f aca="false">IF(P60=0,0,IF(COUNTBLANK(P60)=1,0,COUNTA($P$14:P60)))</f>
        <v>0</v>
      </c>
      <c r="B60" s="70" t="n">
        <f aca="false">IF($C$4="Neattiecināmās izmaksas",IF('3a+c+n'!$Q60="N",'3a+c+n'!B60,0))</f>
        <v>0</v>
      </c>
      <c r="C60" s="70" t="n">
        <f aca="false">IF($C$4="Neattiecināmās izmaksas",IF('3a+c+n'!$Q60="N",'3a+c+n'!C60,0))</f>
        <v>0</v>
      </c>
      <c r="D60" s="70" t="n">
        <f aca="false">IF($C$4="Neattiecināmās izmaksas",IF('3a+c+n'!$Q60="N",'3a+c+n'!D60,0))</f>
        <v>0</v>
      </c>
      <c r="E60" s="71"/>
      <c r="F60" s="69"/>
      <c r="G60" s="70" t="n">
        <f aca="false">IF($C$4="Neattiecināmās izmaksas",IF('3a+c+n'!$Q60="N",'3a+c+n'!G60,0))</f>
        <v>0</v>
      </c>
      <c r="H60" s="70" t="n">
        <f aca="false">IF($C$4="Neattiecināmās izmaksas",IF('3a+c+n'!$Q60="N",'3a+c+n'!H60,0))</f>
        <v>0</v>
      </c>
      <c r="I60" s="70"/>
      <c r="J60" s="70"/>
      <c r="K60" s="71" t="n">
        <f aca="false">IF($C$4="Neattiecināmās izmaksas",IF('3a+c+n'!$Q60="N",'3a+c+n'!K60,0))</f>
        <v>0</v>
      </c>
      <c r="L60" s="237" t="n">
        <f aca="false">IF($C$4="Neattiecināmās izmaksas",IF('3a+c+n'!$Q60="N",'3a+c+n'!L60,0))</f>
        <v>0</v>
      </c>
      <c r="M60" s="70" t="n">
        <f aca="false">IF($C$4="Neattiecināmās izmaksas",IF('3a+c+n'!$Q60="N",'3a+c+n'!M60,0))</f>
        <v>0</v>
      </c>
      <c r="N60" s="70" t="n">
        <f aca="false">IF($C$4="Neattiecināmās izmaksas",IF('3a+c+n'!$Q60="N",'3a+c+n'!N60,0))</f>
        <v>0</v>
      </c>
      <c r="O60" s="70" t="n">
        <f aca="false">IF($C$4="Neattiecināmās izmaksas",IF('3a+c+n'!$Q60="N",'3a+c+n'!O60,0))</f>
        <v>0</v>
      </c>
      <c r="P60" s="71" t="n">
        <f aca="false">IF($C$4="Neattiecināmās izmaksas",IF('3a+c+n'!$Q60="N",'3a+c+n'!P60,0))</f>
        <v>0</v>
      </c>
    </row>
    <row r="61" customFormat="false" ht="12" hidden="false" customHeight="false" outlineLevel="0" collapsed="false">
      <c r="A61" s="65" t="n">
        <f aca="false">IF(P61=0,0,IF(COUNTBLANK(P61)=1,0,COUNTA($P$14:P61)))</f>
        <v>0</v>
      </c>
      <c r="B61" s="70" t="n">
        <f aca="false">IF($C$4="Neattiecināmās izmaksas",IF('3a+c+n'!$Q61="N",'3a+c+n'!B61,0))</f>
        <v>0</v>
      </c>
      <c r="C61" s="70" t="n">
        <f aca="false">IF($C$4="Neattiecināmās izmaksas",IF('3a+c+n'!$Q61="N",'3a+c+n'!C61,0))</f>
        <v>0</v>
      </c>
      <c r="D61" s="70" t="n">
        <f aca="false">IF($C$4="Neattiecināmās izmaksas",IF('3a+c+n'!$Q61="N",'3a+c+n'!D61,0))</f>
        <v>0</v>
      </c>
      <c r="E61" s="71"/>
      <c r="F61" s="69"/>
      <c r="G61" s="70" t="n">
        <f aca="false">IF($C$4="Neattiecināmās izmaksas",IF('3a+c+n'!$Q61="N",'3a+c+n'!G61,0))</f>
        <v>0</v>
      </c>
      <c r="H61" s="70" t="n">
        <f aca="false">IF($C$4="Neattiecināmās izmaksas",IF('3a+c+n'!$Q61="N",'3a+c+n'!H61,0))</f>
        <v>0</v>
      </c>
      <c r="I61" s="70"/>
      <c r="J61" s="70"/>
      <c r="K61" s="71" t="n">
        <f aca="false">IF($C$4="Neattiecināmās izmaksas",IF('3a+c+n'!$Q61="N",'3a+c+n'!K61,0))</f>
        <v>0</v>
      </c>
      <c r="L61" s="237" t="n">
        <f aca="false">IF($C$4="Neattiecināmās izmaksas",IF('3a+c+n'!$Q61="N",'3a+c+n'!L61,0))</f>
        <v>0</v>
      </c>
      <c r="M61" s="70" t="n">
        <f aca="false">IF($C$4="Neattiecināmās izmaksas",IF('3a+c+n'!$Q61="N",'3a+c+n'!M61,0))</f>
        <v>0</v>
      </c>
      <c r="N61" s="70" t="n">
        <f aca="false">IF($C$4="Neattiecināmās izmaksas",IF('3a+c+n'!$Q61="N",'3a+c+n'!N61,0))</f>
        <v>0</v>
      </c>
      <c r="O61" s="70" t="n">
        <f aca="false">IF($C$4="Neattiecināmās izmaksas",IF('3a+c+n'!$Q61="N",'3a+c+n'!O61,0))</f>
        <v>0</v>
      </c>
      <c r="P61" s="71" t="n">
        <f aca="false">IF($C$4="Neattiecināmās izmaksas",IF('3a+c+n'!$Q61="N",'3a+c+n'!P61,0))</f>
        <v>0</v>
      </c>
    </row>
    <row r="62" customFormat="false" ht="12" hidden="false" customHeight="false" outlineLevel="0" collapsed="false">
      <c r="A62" s="65" t="n">
        <f aca="false">IF(P62=0,0,IF(COUNTBLANK(P62)=1,0,COUNTA($P$14:P62)))</f>
        <v>0</v>
      </c>
      <c r="B62" s="70" t="n">
        <f aca="false">IF($C$4="Neattiecināmās izmaksas",IF('3a+c+n'!$Q62="N",'3a+c+n'!B62,0))</f>
        <v>0</v>
      </c>
      <c r="C62" s="70" t="n">
        <f aca="false">IF($C$4="Neattiecināmās izmaksas",IF('3a+c+n'!$Q62="N",'3a+c+n'!C62,0))</f>
        <v>0</v>
      </c>
      <c r="D62" s="70" t="n">
        <f aca="false">IF($C$4="Neattiecināmās izmaksas",IF('3a+c+n'!$Q62="N",'3a+c+n'!D62,0))</f>
        <v>0</v>
      </c>
      <c r="E62" s="71"/>
      <c r="F62" s="69"/>
      <c r="G62" s="70" t="n">
        <f aca="false">IF($C$4="Neattiecināmās izmaksas",IF('3a+c+n'!$Q62="N",'3a+c+n'!G62,0))</f>
        <v>0</v>
      </c>
      <c r="H62" s="70" t="n">
        <f aca="false">IF($C$4="Neattiecināmās izmaksas",IF('3a+c+n'!$Q62="N",'3a+c+n'!H62,0))</f>
        <v>0</v>
      </c>
      <c r="I62" s="70"/>
      <c r="J62" s="70"/>
      <c r="K62" s="71" t="n">
        <f aca="false">IF($C$4="Neattiecināmās izmaksas",IF('3a+c+n'!$Q62="N",'3a+c+n'!K62,0))</f>
        <v>0</v>
      </c>
      <c r="L62" s="237" t="n">
        <f aca="false">IF($C$4="Neattiecināmās izmaksas",IF('3a+c+n'!$Q62="N",'3a+c+n'!L62,0))</f>
        <v>0</v>
      </c>
      <c r="M62" s="70" t="n">
        <f aca="false">IF($C$4="Neattiecināmās izmaksas",IF('3a+c+n'!$Q62="N",'3a+c+n'!M62,0))</f>
        <v>0</v>
      </c>
      <c r="N62" s="70" t="n">
        <f aca="false">IF($C$4="Neattiecināmās izmaksas",IF('3a+c+n'!$Q62="N",'3a+c+n'!N62,0))</f>
        <v>0</v>
      </c>
      <c r="O62" s="70" t="n">
        <f aca="false">IF($C$4="Neattiecināmās izmaksas",IF('3a+c+n'!$Q62="N",'3a+c+n'!O62,0))</f>
        <v>0</v>
      </c>
      <c r="P62" s="71" t="n">
        <f aca="false">IF($C$4="Neattiecināmās izmaksas",IF('3a+c+n'!$Q62="N",'3a+c+n'!P62,0))</f>
        <v>0</v>
      </c>
    </row>
    <row r="63" customFormat="false" ht="12" hidden="false" customHeight="false" outlineLevel="0" collapsed="false">
      <c r="A63" s="65" t="n">
        <f aca="false">IF(P63=0,0,IF(COUNTBLANK(P63)=1,0,COUNTA($P$14:P63)))</f>
        <v>0</v>
      </c>
      <c r="B63" s="70" t="n">
        <f aca="false">IF($C$4="Neattiecināmās izmaksas",IF('3a+c+n'!$Q63="N",'3a+c+n'!B63,0))</f>
        <v>0</v>
      </c>
      <c r="C63" s="70" t="n">
        <f aca="false">IF($C$4="Neattiecināmās izmaksas",IF('3a+c+n'!$Q63="N",'3a+c+n'!C63,0))</f>
        <v>0</v>
      </c>
      <c r="D63" s="70" t="n">
        <f aca="false">IF($C$4="Neattiecināmās izmaksas",IF('3a+c+n'!$Q63="N",'3a+c+n'!D63,0))</f>
        <v>0</v>
      </c>
      <c r="E63" s="71"/>
      <c r="F63" s="69"/>
      <c r="G63" s="70" t="n">
        <f aca="false">IF($C$4="Neattiecināmās izmaksas",IF('3a+c+n'!$Q63="N",'3a+c+n'!G63,0))</f>
        <v>0</v>
      </c>
      <c r="H63" s="70" t="n">
        <f aca="false">IF($C$4="Neattiecināmās izmaksas",IF('3a+c+n'!$Q63="N",'3a+c+n'!H63,0))</f>
        <v>0</v>
      </c>
      <c r="I63" s="70"/>
      <c r="J63" s="70"/>
      <c r="K63" s="71" t="n">
        <f aca="false">IF($C$4="Neattiecināmās izmaksas",IF('3a+c+n'!$Q63="N",'3a+c+n'!K63,0))</f>
        <v>0</v>
      </c>
      <c r="L63" s="237" t="n">
        <f aca="false">IF($C$4="Neattiecināmās izmaksas",IF('3a+c+n'!$Q63="N",'3a+c+n'!L63,0))</f>
        <v>0</v>
      </c>
      <c r="M63" s="70" t="n">
        <f aca="false">IF($C$4="Neattiecināmās izmaksas",IF('3a+c+n'!$Q63="N",'3a+c+n'!M63,0))</f>
        <v>0</v>
      </c>
      <c r="N63" s="70" t="n">
        <f aca="false">IF($C$4="Neattiecināmās izmaksas",IF('3a+c+n'!$Q63="N",'3a+c+n'!N63,0))</f>
        <v>0</v>
      </c>
      <c r="O63" s="70" t="n">
        <f aca="false">IF($C$4="Neattiecināmās izmaksas",IF('3a+c+n'!$Q63="N",'3a+c+n'!O63,0))</f>
        <v>0</v>
      </c>
      <c r="P63" s="71" t="n">
        <f aca="false">IF($C$4="Neattiecināmās izmaksas",IF('3a+c+n'!$Q63="N",'3a+c+n'!P63,0))</f>
        <v>0</v>
      </c>
    </row>
    <row r="64" customFormat="false" ht="12" hidden="false" customHeight="false" outlineLevel="0" collapsed="false">
      <c r="A64" s="65" t="n">
        <f aca="false">IF(P64=0,0,IF(COUNTBLANK(P64)=1,0,COUNTA($P$14:P64)))</f>
        <v>0</v>
      </c>
      <c r="B64" s="70" t="n">
        <f aca="false">IF($C$4="Neattiecināmās izmaksas",IF('3a+c+n'!$Q64="N",'3a+c+n'!B64,0))</f>
        <v>0</v>
      </c>
      <c r="C64" s="70" t="n">
        <f aca="false">IF($C$4="Neattiecināmās izmaksas",IF('3a+c+n'!$Q64="N",'3a+c+n'!C64,0))</f>
        <v>0</v>
      </c>
      <c r="D64" s="70" t="n">
        <f aca="false">IF($C$4="Neattiecināmās izmaksas",IF('3a+c+n'!$Q64="N",'3a+c+n'!D64,0))</f>
        <v>0</v>
      </c>
      <c r="E64" s="71"/>
      <c r="F64" s="69"/>
      <c r="G64" s="70" t="n">
        <f aca="false">IF($C$4="Neattiecināmās izmaksas",IF('3a+c+n'!$Q64="N",'3a+c+n'!G64,0))</f>
        <v>0</v>
      </c>
      <c r="H64" s="70" t="n">
        <f aca="false">IF($C$4="Neattiecināmās izmaksas",IF('3a+c+n'!$Q64="N",'3a+c+n'!H64,0))</f>
        <v>0</v>
      </c>
      <c r="I64" s="70"/>
      <c r="J64" s="70"/>
      <c r="K64" s="71" t="n">
        <f aca="false">IF($C$4="Neattiecināmās izmaksas",IF('3a+c+n'!$Q64="N",'3a+c+n'!K64,0))</f>
        <v>0</v>
      </c>
      <c r="L64" s="237" t="n">
        <f aca="false">IF($C$4="Neattiecināmās izmaksas",IF('3a+c+n'!$Q64="N",'3a+c+n'!L64,0))</f>
        <v>0</v>
      </c>
      <c r="M64" s="70" t="n">
        <f aca="false">IF($C$4="Neattiecināmās izmaksas",IF('3a+c+n'!$Q64="N",'3a+c+n'!M64,0))</f>
        <v>0</v>
      </c>
      <c r="N64" s="70" t="n">
        <f aca="false">IF($C$4="Neattiecināmās izmaksas",IF('3a+c+n'!$Q64="N",'3a+c+n'!N64,0))</f>
        <v>0</v>
      </c>
      <c r="O64" s="70" t="n">
        <f aca="false">IF($C$4="Neattiecināmās izmaksas",IF('3a+c+n'!$Q64="N",'3a+c+n'!O64,0))</f>
        <v>0</v>
      </c>
      <c r="P64" s="71" t="n">
        <f aca="false">IF($C$4="Neattiecināmās izmaksas",IF('3a+c+n'!$Q64="N",'3a+c+n'!P64,0))</f>
        <v>0</v>
      </c>
    </row>
    <row r="65" customFormat="false" ht="12" hidden="false" customHeight="false" outlineLevel="0" collapsed="false">
      <c r="A65" s="65" t="n">
        <f aca="false">IF(P65=0,0,IF(COUNTBLANK(P65)=1,0,COUNTA($P$14:P65)))</f>
        <v>0</v>
      </c>
      <c r="B65" s="70" t="n">
        <f aca="false">IF($C$4="Neattiecināmās izmaksas",IF('3a+c+n'!$Q65="N",'3a+c+n'!B65,0))</f>
        <v>0</v>
      </c>
      <c r="C65" s="70" t="n">
        <f aca="false">IF($C$4="Neattiecināmās izmaksas",IF('3a+c+n'!$Q65="N",'3a+c+n'!C65,0))</f>
        <v>0</v>
      </c>
      <c r="D65" s="70" t="n">
        <f aca="false">IF($C$4="Neattiecināmās izmaksas",IF('3a+c+n'!$Q65="N",'3a+c+n'!D65,0))</f>
        <v>0</v>
      </c>
      <c r="E65" s="71"/>
      <c r="F65" s="69"/>
      <c r="G65" s="70" t="n">
        <f aca="false">IF($C$4="Neattiecināmās izmaksas",IF('3a+c+n'!$Q65="N",'3a+c+n'!G65,0))</f>
        <v>0</v>
      </c>
      <c r="H65" s="70" t="n">
        <f aca="false">IF($C$4="Neattiecināmās izmaksas",IF('3a+c+n'!$Q65="N",'3a+c+n'!H65,0))</f>
        <v>0</v>
      </c>
      <c r="I65" s="70"/>
      <c r="J65" s="70"/>
      <c r="K65" s="71" t="n">
        <f aca="false">IF($C$4="Neattiecināmās izmaksas",IF('3a+c+n'!$Q65="N",'3a+c+n'!K65,0))</f>
        <v>0</v>
      </c>
      <c r="L65" s="237" t="n">
        <f aca="false">IF($C$4="Neattiecināmās izmaksas",IF('3a+c+n'!$Q65="N",'3a+c+n'!L65,0))</f>
        <v>0</v>
      </c>
      <c r="M65" s="70" t="n">
        <f aca="false">IF($C$4="Neattiecināmās izmaksas",IF('3a+c+n'!$Q65="N",'3a+c+n'!M65,0))</f>
        <v>0</v>
      </c>
      <c r="N65" s="70" t="n">
        <f aca="false">IF($C$4="Neattiecināmās izmaksas",IF('3a+c+n'!$Q65="N",'3a+c+n'!N65,0))</f>
        <v>0</v>
      </c>
      <c r="O65" s="70" t="n">
        <f aca="false">IF($C$4="Neattiecināmās izmaksas",IF('3a+c+n'!$Q65="N",'3a+c+n'!O65,0))</f>
        <v>0</v>
      </c>
      <c r="P65" s="71" t="n">
        <f aca="false">IF($C$4="Neattiecināmās izmaksas",IF('3a+c+n'!$Q65="N",'3a+c+n'!P65,0))</f>
        <v>0</v>
      </c>
    </row>
    <row r="66" customFormat="false" ht="12" hidden="false" customHeight="false" outlineLevel="0" collapsed="false">
      <c r="A66" s="65" t="n">
        <f aca="false">IF(P66=0,0,IF(COUNTBLANK(P66)=1,0,COUNTA($P$14:P66)))</f>
        <v>0</v>
      </c>
      <c r="B66" s="70" t="n">
        <f aca="false">IF($C$4="Neattiecināmās izmaksas",IF('3a+c+n'!$Q66="N",'3a+c+n'!B66,0))</f>
        <v>0</v>
      </c>
      <c r="C66" s="70" t="n">
        <f aca="false">IF($C$4="Neattiecināmās izmaksas",IF('3a+c+n'!$Q66="N",'3a+c+n'!C66,0))</f>
        <v>0</v>
      </c>
      <c r="D66" s="70" t="n">
        <f aca="false">IF($C$4="Neattiecināmās izmaksas",IF('3a+c+n'!$Q66="N",'3a+c+n'!D66,0))</f>
        <v>0</v>
      </c>
      <c r="E66" s="71"/>
      <c r="F66" s="69"/>
      <c r="G66" s="70" t="n">
        <f aca="false">IF($C$4="Neattiecināmās izmaksas",IF('3a+c+n'!$Q66="N",'3a+c+n'!G66,0))</f>
        <v>0</v>
      </c>
      <c r="H66" s="70" t="n">
        <f aca="false">IF($C$4="Neattiecināmās izmaksas",IF('3a+c+n'!$Q66="N",'3a+c+n'!H66,0))</f>
        <v>0</v>
      </c>
      <c r="I66" s="70"/>
      <c r="J66" s="70"/>
      <c r="K66" s="71" t="n">
        <f aca="false">IF($C$4="Neattiecināmās izmaksas",IF('3a+c+n'!$Q66="N",'3a+c+n'!K66,0))</f>
        <v>0</v>
      </c>
      <c r="L66" s="237" t="n">
        <f aca="false">IF($C$4="Neattiecināmās izmaksas",IF('3a+c+n'!$Q66="N",'3a+c+n'!L66,0))</f>
        <v>0</v>
      </c>
      <c r="M66" s="70" t="n">
        <f aca="false">IF($C$4="Neattiecināmās izmaksas",IF('3a+c+n'!$Q66="N",'3a+c+n'!M66,0))</f>
        <v>0</v>
      </c>
      <c r="N66" s="70" t="n">
        <f aca="false">IF($C$4="Neattiecināmās izmaksas",IF('3a+c+n'!$Q66="N",'3a+c+n'!N66,0))</f>
        <v>0</v>
      </c>
      <c r="O66" s="70" t="n">
        <f aca="false">IF($C$4="Neattiecināmās izmaksas",IF('3a+c+n'!$Q66="N",'3a+c+n'!O66,0))</f>
        <v>0</v>
      </c>
      <c r="P66" s="71" t="n">
        <f aca="false">IF($C$4="Neattiecināmās izmaksas",IF('3a+c+n'!$Q66="N",'3a+c+n'!P66,0))</f>
        <v>0</v>
      </c>
    </row>
    <row r="67" customFormat="false" ht="12" hidden="false" customHeight="false" outlineLevel="0" collapsed="false">
      <c r="A67" s="65" t="n">
        <f aca="false">IF(P67=0,0,IF(COUNTBLANK(P67)=1,0,COUNTA($P$14:P67)))</f>
        <v>0</v>
      </c>
      <c r="B67" s="70" t="n">
        <f aca="false">IF($C$4="Neattiecināmās izmaksas",IF('3a+c+n'!$Q67="N",'3a+c+n'!B67,0))</f>
        <v>0</v>
      </c>
      <c r="C67" s="70" t="n">
        <f aca="false">IF($C$4="Neattiecināmās izmaksas",IF('3a+c+n'!$Q67="N",'3a+c+n'!C67,0))</f>
        <v>0</v>
      </c>
      <c r="D67" s="70" t="n">
        <f aca="false">IF($C$4="Neattiecināmās izmaksas",IF('3a+c+n'!$Q67="N",'3a+c+n'!D67,0))</f>
        <v>0</v>
      </c>
      <c r="E67" s="71"/>
      <c r="F67" s="69"/>
      <c r="G67" s="70" t="n">
        <f aca="false">IF($C$4="Neattiecināmās izmaksas",IF('3a+c+n'!$Q67="N",'3a+c+n'!G67,0))</f>
        <v>0</v>
      </c>
      <c r="H67" s="70" t="n">
        <f aca="false">IF($C$4="Neattiecināmās izmaksas",IF('3a+c+n'!$Q67="N",'3a+c+n'!H67,0))</f>
        <v>0</v>
      </c>
      <c r="I67" s="70"/>
      <c r="J67" s="70"/>
      <c r="K67" s="71" t="n">
        <f aca="false">IF($C$4="Neattiecināmās izmaksas",IF('3a+c+n'!$Q67="N",'3a+c+n'!K67,0))</f>
        <v>0</v>
      </c>
      <c r="L67" s="237" t="n">
        <f aca="false">IF($C$4="Neattiecināmās izmaksas",IF('3a+c+n'!$Q67="N",'3a+c+n'!L67,0))</f>
        <v>0</v>
      </c>
      <c r="M67" s="70" t="n">
        <f aca="false">IF($C$4="Neattiecināmās izmaksas",IF('3a+c+n'!$Q67="N",'3a+c+n'!M67,0))</f>
        <v>0</v>
      </c>
      <c r="N67" s="70" t="n">
        <f aca="false">IF($C$4="Neattiecināmās izmaksas",IF('3a+c+n'!$Q67="N",'3a+c+n'!N67,0))</f>
        <v>0</v>
      </c>
      <c r="O67" s="70" t="n">
        <f aca="false">IF($C$4="Neattiecināmās izmaksas",IF('3a+c+n'!$Q67="N",'3a+c+n'!O67,0))</f>
        <v>0</v>
      </c>
      <c r="P67" s="71" t="n">
        <f aca="false">IF($C$4="Neattiecināmās izmaksas",IF('3a+c+n'!$Q67="N",'3a+c+n'!P67,0))</f>
        <v>0</v>
      </c>
    </row>
    <row r="68" customFormat="false" ht="12" hidden="false" customHeight="false" outlineLevel="0" collapsed="false">
      <c r="A68" s="65" t="n">
        <f aca="false">IF(P68=0,0,IF(COUNTBLANK(P68)=1,0,COUNTA($P$14:P68)))</f>
        <v>0</v>
      </c>
      <c r="B68" s="70" t="n">
        <f aca="false">IF($C$4="Neattiecināmās izmaksas",IF('3a+c+n'!$Q68="N",'3a+c+n'!B68,0))</f>
        <v>0</v>
      </c>
      <c r="C68" s="70" t="n">
        <f aca="false">IF($C$4="Neattiecināmās izmaksas",IF('3a+c+n'!$Q68="N",'3a+c+n'!C68,0))</f>
        <v>0</v>
      </c>
      <c r="D68" s="70" t="n">
        <f aca="false">IF($C$4="Neattiecināmās izmaksas",IF('3a+c+n'!$Q68="N",'3a+c+n'!D68,0))</f>
        <v>0</v>
      </c>
      <c r="E68" s="71"/>
      <c r="F68" s="69"/>
      <c r="G68" s="70" t="n">
        <f aca="false">IF($C$4="Neattiecināmās izmaksas",IF('3a+c+n'!$Q68="N",'3a+c+n'!G68,0))</f>
        <v>0</v>
      </c>
      <c r="H68" s="70" t="n">
        <f aca="false">IF($C$4="Neattiecināmās izmaksas",IF('3a+c+n'!$Q68="N",'3a+c+n'!H68,0))</f>
        <v>0</v>
      </c>
      <c r="I68" s="70"/>
      <c r="J68" s="70"/>
      <c r="K68" s="71" t="n">
        <f aca="false">IF($C$4="Neattiecināmās izmaksas",IF('3a+c+n'!$Q68="N",'3a+c+n'!K68,0))</f>
        <v>0</v>
      </c>
      <c r="L68" s="237" t="n">
        <f aca="false">IF($C$4="Neattiecināmās izmaksas",IF('3a+c+n'!$Q68="N",'3a+c+n'!L68,0))</f>
        <v>0</v>
      </c>
      <c r="M68" s="70" t="n">
        <f aca="false">IF($C$4="Neattiecināmās izmaksas",IF('3a+c+n'!$Q68="N",'3a+c+n'!M68,0))</f>
        <v>0</v>
      </c>
      <c r="N68" s="70" t="n">
        <f aca="false">IF($C$4="Neattiecināmās izmaksas",IF('3a+c+n'!$Q68="N",'3a+c+n'!N68,0))</f>
        <v>0</v>
      </c>
      <c r="O68" s="70" t="n">
        <f aca="false">IF($C$4="Neattiecināmās izmaksas",IF('3a+c+n'!$Q68="N",'3a+c+n'!O68,0))</f>
        <v>0</v>
      </c>
      <c r="P68" s="71" t="n">
        <f aca="false">IF($C$4="Neattiecināmās izmaksas",IF('3a+c+n'!$Q68="N",'3a+c+n'!P68,0))</f>
        <v>0</v>
      </c>
    </row>
    <row r="69" customFormat="false" ht="12" hidden="false" customHeight="false" outlineLevel="0" collapsed="false">
      <c r="A69" s="65" t="n">
        <f aca="false">IF(P69=0,0,IF(COUNTBLANK(P69)=1,0,COUNTA($P$14:P69)))</f>
        <v>0</v>
      </c>
      <c r="B69" s="70" t="n">
        <f aca="false">IF($C$4="Neattiecināmās izmaksas",IF('3a+c+n'!$Q69="N",'3a+c+n'!B69,0))</f>
        <v>0</v>
      </c>
      <c r="C69" s="70" t="n">
        <f aca="false">IF($C$4="Neattiecināmās izmaksas",IF('3a+c+n'!$Q69="N",'3a+c+n'!C69,0))</f>
        <v>0</v>
      </c>
      <c r="D69" s="70" t="n">
        <f aca="false">IF($C$4="Neattiecināmās izmaksas",IF('3a+c+n'!$Q69="N",'3a+c+n'!D69,0))</f>
        <v>0</v>
      </c>
      <c r="E69" s="71"/>
      <c r="F69" s="69"/>
      <c r="G69" s="70" t="n">
        <f aca="false">IF($C$4="Neattiecināmās izmaksas",IF('3a+c+n'!$Q69="N",'3a+c+n'!G69,0))</f>
        <v>0</v>
      </c>
      <c r="H69" s="70" t="n">
        <f aca="false">IF($C$4="Neattiecināmās izmaksas",IF('3a+c+n'!$Q69="N",'3a+c+n'!H69,0))</f>
        <v>0</v>
      </c>
      <c r="I69" s="70"/>
      <c r="J69" s="70"/>
      <c r="K69" s="71" t="n">
        <f aca="false">IF($C$4="Neattiecināmās izmaksas",IF('3a+c+n'!$Q69="N",'3a+c+n'!K69,0))</f>
        <v>0</v>
      </c>
      <c r="L69" s="237" t="n">
        <f aca="false">IF($C$4="Neattiecināmās izmaksas",IF('3a+c+n'!$Q69="N",'3a+c+n'!L69,0))</f>
        <v>0</v>
      </c>
      <c r="M69" s="70" t="n">
        <f aca="false">IF($C$4="Neattiecināmās izmaksas",IF('3a+c+n'!$Q69="N",'3a+c+n'!M69,0))</f>
        <v>0</v>
      </c>
      <c r="N69" s="70" t="n">
        <f aca="false">IF($C$4="Neattiecināmās izmaksas",IF('3a+c+n'!$Q69="N",'3a+c+n'!N69,0))</f>
        <v>0</v>
      </c>
      <c r="O69" s="70" t="n">
        <f aca="false">IF($C$4="Neattiecināmās izmaksas",IF('3a+c+n'!$Q69="N",'3a+c+n'!O69,0))</f>
        <v>0</v>
      </c>
      <c r="P69" s="71" t="n">
        <f aca="false">IF($C$4="Neattiecināmās izmaksas",IF('3a+c+n'!$Q69="N",'3a+c+n'!P69,0))</f>
        <v>0</v>
      </c>
    </row>
    <row r="70" customFormat="false" ht="12" hidden="false" customHeight="false" outlineLevel="0" collapsed="false">
      <c r="A70" s="65" t="n">
        <f aca="false">IF(P70=0,0,IF(COUNTBLANK(P70)=1,0,COUNTA($P$14:P70)))</f>
        <v>0</v>
      </c>
      <c r="B70" s="70" t="n">
        <f aca="false">IF($C$4="Neattiecināmās izmaksas",IF('3a+c+n'!$Q70="N",'3a+c+n'!B70,0))</f>
        <v>0</v>
      </c>
      <c r="C70" s="70" t="n">
        <f aca="false">IF($C$4="Neattiecināmās izmaksas",IF('3a+c+n'!$Q70="N",'3a+c+n'!C70,0))</f>
        <v>0</v>
      </c>
      <c r="D70" s="70" t="n">
        <f aca="false">IF($C$4="Neattiecināmās izmaksas",IF('3a+c+n'!$Q70="N",'3a+c+n'!D70,0))</f>
        <v>0</v>
      </c>
      <c r="E70" s="71"/>
      <c r="F70" s="69"/>
      <c r="G70" s="70" t="n">
        <f aca="false">IF($C$4="Neattiecināmās izmaksas",IF('3a+c+n'!$Q70="N",'3a+c+n'!G70,0))</f>
        <v>0</v>
      </c>
      <c r="H70" s="70" t="n">
        <f aca="false">IF($C$4="Neattiecināmās izmaksas",IF('3a+c+n'!$Q70="N",'3a+c+n'!H70,0))</f>
        <v>0</v>
      </c>
      <c r="I70" s="70"/>
      <c r="J70" s="70"/>
      <c r="K70" s="71" t="n">
        <f aca="false">IF($C$4="Neattiecināmās izmaksas",IF('3a+c+n'!$Q70="N",'3a+c+n'!K70,0))</f>
        <v>0</v>
      </c>
      <c r="L70" s="237" t="n">
        <f aca="false">IF($C$4="Neattiecināmās izmaksas",IF('3a+c+n'!$Q70="N",'3a+c+n'!L70,0))</f>
        <v>0</v>
      </c>
      <c r="M70" s="70" t="n">
        <f aca="false">IF($C$4="Neattiecināmās izmaksas",IF('3a+c+n'!$Q70="N",'3a+c+n'!M70,0))</f>
        <v>0</v>
      </c>
      <c r="N70" s="70" t="n">
        <f aca="false">IF($C$4="Neattiecināmās izmaksas",IF('3a+c+n'!$Q70="N",'3a+c+n'!N70,0))</f>
        <v>0</v>
      </c>
      <c r="O70" s="70" t="n">
        <f aca="false">IF($C$4="Neattiecināmās izmaksas",IF('3a+c+n'!$Q70="N",'3a+c+n'!O70,0))</f>
        <v>0</v>
      </c>
      <c r="P70" s="71" t="n">
        <f aca="false">IF($C$4="Neattiecināmās izmaksas",IF('3a+c+n'!$Q70="N",'3a+c+n'!P70,0))</f>
        <v>0</v>
      </c>
    </row>
    <row r="71" customFormat="false" ht="12" hidden="false" customHeight="false" outlineLevel="0" collapsed="false">
      <c r="A71" s="65" t="n">
        <f aca="false">IF(P71=0,0,IF(COUNTBLANK(P71)=1,0,COUNTA($P$14:P71)))</f>
        <v>0</v>
      </c>
      <c r="B71" s="70" t="n">
        <f aca="false">IF($C$4="Neattiecināmās izmaksas",IF('3a+c+n'!$Q71="N",'3a+c+n'!B71,0))</f>
        <v>0</v>
      </c>
      <c r="C71" s="70" t="n">
        <f aca="false">IF($C$4="Neattiecināmās izmaksas",IF('3a+c+n'!$Q71="N",'3a+c+n'!C71,0))</f>
        <v>0</v>
      </c>
      <c r="D71" s="70" t="n">
        <f aca="false">IF($C$4="Neattiecināmās izmaksas",IF('3a+c+n'!$Q71="N",'3a+c+n'!D71,0))</f>
        <v>0</v>
      </c>
      <c r="E71" s="71"/>
      <c r="F71" s="69"/>
      <c r="G71" s="70" t="n">
        <f aca="false">IF($C$4="Neattiecināmās izmaksas",IF('3a+c+n'!$Q71="N",'3a+c+n'!G71,0))</f>
        <v>0</v>
      </c>
      <c r="H71" s="70" t="n">
        <f aca="false">IF($C$4="Neattiecināmās izmaksas",IF('3a+c+n'!$Q71="N",'3a+c+n'!H71,0))</f>
        <v>0</v>
      </c>
      <c r="I71" s="70"/>
      <c r="J71" s="70"/>
      <c r="K71" s="71" t="n">
        <f aca="false">IF($C$4="Neattiecināmās izmaksas",IF('3a+c+n'!$Q71="N",'3a+c+n'!K71,0))</f>
        <v>0</v>
      </c>
      <c r="L71" s="237" t="n">
        <f aca="false">IF($C$4="Neattiecināmās izmaksas",IF('3a+c+n'!$Q71="N",'3a+c+n'!L71,0))</f>
        <v>0</v>
      </c>
      <c r="M71" s="70" t="n">
        <f aca="false">IF($C$4="Neattiecināmās izmaksas",IF('3a+c+n'!$Q71="N",'3a+c+n'!M71,0))</f>
        <v>0</v>
      </c>
      <c r="N71" s="70" t="n">
        <f aca="false">IF($C$4="Neattiecināmās izmaksas",IF('3a+c+n'!$Q71="N",'3a+c+n'!N71,0))</f>
        <v>0</v>
      </c>
      <c r="O71" s="70" t="n">
        <f aca="false">IF($C$4="Neattiecināmās izmaksas",IF('3a+c+n'!$Q71="N",'3a+c+n'!O71,0))</f>
        <v>0</v>
      </c>
      <c r="P71" s="71" t="n">
        <f aca="false">IF($C$4="Neattiecināmās izmaksas",IF('3a+c+n'!$Q71="N",'3a+c+n'!P71,0))</f>
        <v>0</v>
      </c>
    </row>
    <row r="72" customFormat="false" ht="12" hidden="false" customHeight="false" outlineLevel="0" collapsed="false">
      <c r="A72" s="65" t="n">
        <f aca="false">IF(P72=0,0,IF(COUNTBLANK(P72)=1,0,COUNTA($P$14:P72)))</f>
        <v>0</v>
      </c>
      <c r="B72" s="70" t="n">
        <f aca="false">IF($C$4="Neattiecināmās izmaksas",IF('3a+c+n'!$Q72="N",'3a+c+n'!B72,0))</f>
        <v>0</v>
      </c>
      <c r="C72" s="70" t="n">
        <f aca="false">IF($C$4="Neattiecināmās izmaksas",IF('3a+c+n'!$Q72="N",'3a+c+n'!C72,0))</f>
        <v>0</v>
      </c>
      <c r="D72" s="70" t="n">
        <f aca="false">IF($C$4="Neattiecināmās izmaksas",IF('3a+c+n'!$Q72="N",'3a+c+n'!D72,0))</f>
        <v>0</v>
      </c>
      <c r="E72" s="71"/>
      <c r="F72" s="69"/>
      <c r="G72" s="70" t="n">
        <f aca="false">IF($C$4="Neattiecināmās izmaksas",IF('3a+c+n'!$Q72="N",'3a+c+n'!G72,0))</f>
        <v>0</v>
      </c>
      <c r="H72" s="70" t="n">
        <f aca="false">IF($C$4="Neattiecināmās izmaksas",IF('3a+c+n'!$Q72="N",'3a+c+n'!H72,0))</f>
        <v>0</v>
      </c>
      <c r="I72" s="70"/>
      <c r="J72" s="70"/>
      <c r="K72" s="71" t="n">
        <f aca="false">IF($C$4="Neattiecināmās izmaksas",IF('3a+c+n'!$Q72="N",'3a+c+n'!K72,0))</f>
        <v>0</v>
      </c>
      <c r="L72" s="237" t="n">
        <f aca="false">IF($C$4="Neattiecināmās izmaksas",IF('3a+c+n'!$Q72="N",'3a+c+n'!L72,0))</f>
        <v>0</v>
      </c>
      <c r="M72" s="70" t="n">
        <f aca="false">IF($C$4="Neattiecināmās izmaksas",IF('3a+c+n'!$Q72="N",'3a+c+n'!M72,0))</f>
        <v>0</v>
      </c>
      <c r="N72" s="70" t="n">
        <f aca="false">IF($C$4="Neattiecināmās izmaksas",IF('3a+c+n'!$Q72="N",'3a+c+n'!N72,0))</f>
        <v>0</v>
      </c>
      <c r="O72" s="70" t="n">
        <f aca="false">IF($C$4="Neattiecināmās izmaksas",IF('3a+c+n'!$Q72="N",'3a+c+n'!O72,0))</f>
        <v>0</v>
      </c>
      <c r="P72" s="71" t="n">
        <f aca="false">IF($C$4="Neattiecināmās izmaksas",IF('3a+c+n'!$Q72="N",'3a+c+n'!P72,0))</f>
        <v>0</v>
      </c>
    </row>
    <row r="73" customFormat="false" ht="12" hidden="false" customHeight="false" outlineLevel="0" collapsed="false">
      <c r="A73" s="65" t="n">
        <f aca="false">IF(P73=0,0,IF(COUNTBLANK(P73)=1,0,COUNTA($P$14:P73)))</f>
        <v>0</v>
      </c>
      <c r="B73" s="70" t="n">
        <f aca="false">IF($C$4="Neattiecināmās izmaksas",IF('3a+c+n'!$Q73="N",'3a+c+n'!B73,0))</f>
        <v>0</v>
      </c>
      <c r="C73" s="70" t="n">
        <f aca="false">IF($C$4="Neattiecināmās izmaksas",IF('3a+c+n'!$Q73="N",'3a+c+n'!C73,0))</f>
        <v>0</v>
      </c>
      <c r="D73" s="70" t="n">
        <f aca="false">IF($C$4="Neattiecināmās izmaksas",IF('3a+c+n'!$Q73="N",'3a+c+n'!D73,0))</f>
        <v>0</v>
      </c>
      <c r="E73" s="71"/>
      <c r="F73" s="69"/>
      <c r="G73" s="70" t="n">
        <f aca="false">IF($C$4="Neattiecināmās izmaksas",IF('3a+c+n'!$Q73="N",'3a+c+n'!G73,0))</f>
        <v>0</v>
      </c>
      <c r="H73" s="70" t="n">
        <f aca="false">IF($C$4="Neattiecināmās izmaksas",IF('3a+c+n'!$Q73="N",'3a+c+n'!H73,0))</f>
        <v>0</v>
      </c>
      <c r="I73" s="70"/>
      <c r="J73" s="70"/>
      <c r="K73" s="71" t="n">
        <f aca="false">IF($C$4="Neattiecināmās izmaksas",IF('3a+c+n'!$Q73="N",'3a+c+n'!K73,0))</f>
        <v>0</v>
      </c>
      <c r="L73" s="237" t="n">
        <f aca="false">IF($C$4="Neattiecināmās izmaksas",IF('3a+c+n'!$Q73="N",'3a+c+n'!L73,0))</f>
        <v>0</v>
      </c>
      <c r="M73" s="70" t="n">
        <f aca="false">IF($C$4="Neattiecināmās izmaksas",IF('3a+c+n'!$Q73="N",'3a+c+n'!M73,0))</f>
        <v>0</v>
      </c>
      <c r="N73" s="70" t="n">
        <f aca="false">IF($C$4="Neattiecināmās izmaksas",IF('3a+c+n'!$Q73="N",'3a+c+n'!N73,0))</f>
        <v>0</v>
      </c>
      <c r="O73" s="70" t="n">
        <f aca="false">IF($C$4="Neattiecināmās izmaksas",IF('3a+c+n'!$Q73="N",'3a+c+n'!O73,0))</f>
        <v>0</v>
      </c>
      <c r="P73" s="71" t="n">
        <f aca="false">IF($C$4="Neattiecināmās izmaksas",IF('3a+c+n'!$Q73="N",'3a+c+n'!P73,0))</f>
        <v>0</v>
      </c>
    </row>
    <row r="74" customFormat="false" ht="12" hidden="false" customHeight="false" outlineLevel="0" collapsed="false">
      <c r="A74" s="65" t="n">
        <f aca="false">IF(P74=0,0,IF(COUNTBLANK(P74)=1,0,COUNTA($P$14:P74)))</f>
        <v>0</v>
      </c>
      <c r="B74" s="70" t="n">
        <f aca="false">IF($C$4="Neattiecināmās izmaksas",IF('3a+c+n'!$Q74="N",'3a+c+n'!B74,0))</f>
        <v>0</v>
      </c>
      <c r="C74" s="70" t="n">
        <f aca="false">IF($C$4="Neattiecināmās izmaksas",IF('3a+c+n'!$Q74="N",'3a+c+n'!C74,0))</f>
        <v>0</v>
      </c>
      <c r="D74" s="70" t="n">
        <f aca="false">IF($C$4="Neattiecināmās izmaksas",IF('3a+c+n'!$Q74="N",'3a+c+n'!D74,0))</f>
        <v>0</v>
      </c>
      <c r="E74" s="71"/>
      <c r="F74" s="69"/>
      <c r="G74" s="70" t="n">
        <f aca="false">IF($C$4="Neattiecināmās izmaksas",IF('3a+c+n'!$Q74="N",'3a+c+n'!G74,0))</f>
        <v>0</v>
      </c>
      <c r="H74" s="70" t="n">
        <f aca="false">IF($C$4="Neattiecināmās izmaksas",IF('3a+c+n'!$Q74="N",'3a+c+n'!H74,0))</f>
        <v>0</v>
      </c>
      <c r="I74" s="70"/>
      <c r="J74" s="70"/>
      <c r="K74" s="71" t="n">
        <f aca="false">IF($C$4="Neattiecināmās izmaksas",IF('3a+c+n'!$Q74="N",'3a+c+n'!K74,0))</f>
        <v>0</v>
      </c>
      <c r="L74" s="237" t="n">
        <f aca="false">IF($C$4="Neattiecināmās izmaksas",IF('3a+c+n'!$Q74="N",'3a+c+n'!L74,0))</f>
        <v>0</v>
      </c>
      <c r="M74" s="70" t="n">
        <f aca="false">IF($C$4="Neattiecināmās izmaksas",IF('3a+c+n'!$Q74="N",'3a+c+n'!M74,0))</f>
        <v>0</v>
      </c>
      <c r="N74" s="70" t="n">
        <f aca="false">IF($C$4="Neattiecināmās izmaksas",IF('3a+c+n'!$Q74="N",'3a+c+n'!N74,0))</f>
        <v>0</v>
      </c>
      <c r="O74" s="70" t="n">
        <f aca="false">IF($C$4="Neattiecināmās izmaksas",IF('3a+c+n'!$Q74="N",'3a+c+n'!O74,0))</f>
        <v>0</v>
      </c>
      <c r="P74" s="71" t="n">
        <f aca="false">IF($C$4="Neattiecināmās izmaksas",IF('3a+c+n'!$Q74="N",'3a+c+n'!P74,0))</f>
        <v>0</v>
      </c>
    </row>
    <row r="75" customFormat="false" ht="12" hidden="false" customHeight="false" outlineLevel="0" collapsed="false">
      <c r="A75" s="65" t="n">
        <f aca="false">IF(P75=0,0,IF(COUNTBLANK(P75)=1,0,COUNTA($P$14:P75)))</f>
        <v>0</v>
      </c>
      <c r="B75" s="70" t="n">
        <f aca="false">IF($C$4="Neattiecināmās izmaksas",IF('3a+c+n'!$Q75="N",'3a+c+n'!B75,0))</f>
        <v>0</v>
      </c>
      <c r="C75" s="70" t="n">
        <f aca="false">IF($C$4="Neattiecināmās izmaksas",IF('3a+c+n'!$Q75="N",'3a+c+n'!C75,0))</f>
        <v>0</v>
      </c>
      <c r="D75" s="70" t="n">
        <f aca="false">IF($C$4="Neattiecināmās izmaksas",IF('3a+c+n'!$Q75="N",'3a+c+n'!D75,0))</f>
        <v>0</v>
      </c>
      <c r="E75" s="71"/>
      <c r="F75" s="69"/>
      <c r="G75" s="70" t="n">
        <f aca="false">IF($C$4="Neattiecināmās izmaksas",IF('3a+c+n'!$Q75="N",'3a+c+n'!G75,0))</f>
        <v>0</v>
      </c>
      <c r="H75" s="70" t="n">
        <f aca="false">IF($C$4="Neattiecināmās izmaksas",IF('3a+c+n'!$Q75="N",'3a+c+n'!H75,0))</f>
        <v>0</v>
      </c>
      <c r="I75" s="70"/>
      <c r="J75" s="70"/>
      <c r="K75" s="71" t="n">
        <f aca="false">IF($C$4="Neattiecināmās izmaksas",IF('3a+c+n'!$Q75="N",'3a+c+n'!K75,0))</f>
        <v>0</v>
      </c>
      <c r="L75" s="237" t="n">
        <f aca="false">IF($C$4="Neattiecināmās izmaksas",IF('3a+c+n'!$Q75="N",'3a+c+n'!L75,0))</f>
        <v>0</v>
      </c>
      <c r="M75" s="70" t="n">
        <f aca="false">IF($C$4="Neattiecināmās izmaksas",IF('3a+c+n'!$Q75="N",'3a+c+n'!M75,0))</f>
        <v>0</v>
      </c>
      <c r="N75" s="70" t="n">
        <f aca="false">IF($C$4="Neattiecināmās izmaksas",IF('3a+c+n'!$Q75="N",'3a+c+n'!N75,0))</f>
        <v>0</v>
      </c>
      <c r="O75" s="70" t="n">
        <f aca="false">IF($C$4="Neattiecināmās izmaksas",IF('3a+c+n'!$Q75="N",'3a+c+n'!O75,0))</f>
        <v>0</v>
      </c>
      <c r="P75" s="71" t="n">
        <f aca="false">IF($C$4="Neattiecināmās izmaksas",IF('3a+c+n'!$Q75="N",'3a+c+n'!P75,0))</f>
        <v>0</v>
      </c>
    </row>
    <row r="76" customFormat="false" ht="11.25" hidden="false" customHeight="false" outlineLevel="0" collapsed="false">
      <c r="A76" s="65" t="n">
        <f aca="false">IF(P76=0,0,IF(COUNTBLANK(P76)=1,0,COUNTA($P$14:P76)))</f>
        <v>0</v>
      </c>
      <c r="B76" s="70" t="n">
        <f aca="false">IF($C$4="Neattiecināmās izmaksas",IF('3a+c+n'!$Q76="N",'3a+c+n'!B76,0))</f>
        <v>0</v>
      </c>
      <c r="C76" s="70" t="n">
        <f aca="false">IF($C$4="Neattiecināmās izmaksas",IF('3a+c+n'!$Q76="N",'3a+c+n'!C76,0))</f>
        <v>0</v>
      </c>
      <c r="D76" s="70" t="n">
        <f aca="false">IF($C$4="Neattiecināmās izmaksas",IF('3a+c+n'!$Q76="N",'3a+c+n'!D76,0))</f>
        <v>0</v>
      </c>
      <c r="E76" s="71"/>
      <c r="F76" s="69"/>
      <c r="G76" s="70" t="n">
        <f aca="false">IF($C$4="Neattiecināmās izmaksas",IF('3a+c+n'!$Q76="N",'3a+c+n'!G76,0))</f>
        <v>0</v>
      </c>
      <c r="H76" s="70" t="n">
        <f aca="false">IF($C$4="Neattiecināmās izmaksas",IF('3a+c+n'!$Q76="N",'3a+c+n'!H76,0))</f>
        <v>0</v>
      </c>
      <c r="I76" s="70"/>
      <c r="J76" s="70"/>
      <c r="K76" s="71" t="n">
        <f aca="false">IF($C$4="Neattiecināmās izmaksas",IF('3a+c+n'!$Q76="N",'3a+c+n'!K76,0))</f>
        <v>0</v>
      </c>
      <c r="L76" s="237" t="n">
        <f aca="false">IF($C$4="Neattiecināmās izmaksas",IF('3a+c+n'!$Q76="N",'3a+c+n'!L76,0))</f>
        <v>0</v>
      </c>
      <c r="M76" s="70" t="n">
        <f aca="false">IF($C$4="Neattiecināmās izmaksas",IF('3a+c+n'!$Q76="N",'3a+c+n'!M76,0))</f>
        <v>0</v>
      </c>
      <c r="N76" s="70" t="n">
        <f aca="false">IF($C$4="Neattiecināmās izmaksas",IF('3a+c+n'!$Q76="N",'3a+c+n'!N76,0))</f>
        <v>0</v>
      </c>
      <c r="O76" s="70" t="n">
        <f aca="false">IF($C$4="Neattiecināmās izmaksas",IF('3a+c+n'!$Q76="N",'3a+c+n'!O76,0))</f>
        <v>0</v>
      </c>
      <c r="P76" s="71" t="n">
        <f aca="false">IF($C$4="Neattiecināmās izmaksas",IF('3a+c+n'!$Q76="N",'3a+c+n'!P76,0))</f>
        <v>0</v>
      </c>
    </row>
    <row r="77" customFormat="false" ht="12" hidden="false" customHeight="false" outlineLevel="0" collapsed="false">
      <c r="A77" s="13" t="n">
        <f aca="false">IF(P77=0,0,IF(COUNTBLANK(P77)=1,0,COUNTA($P$14:P77)))</f>
        <v>0</v>
      </c>
      <c r="B77" s="76" t="n">
        <f aca="false">IF($C$4="Neattiecināmās izmaksas",IF('3a+c+n'!$Q78="N",'3a+c+n'!B78,0))</f>
        <v>0</v>
      </c>
      <c r="C77" s="76" t="n">
        <f aca="false">IF($C$4="Neattiecināmās izmaksas",IF('3a+c+n'!$Q78="N",'3a+c+n'!C78,0))</f>
        <v>0</v>
      </c>
      <c r="D77" s="76" t="n">
        <f aca="false">IF($C$4="Neattiecināmās izmaksas",IF('3a+c+n'!$Q78="N",'3a+c+n'!D78,0))</f>
        <v>0</v>
      </c>
      <c r="E77" s="77"/>
      <c r="F77" s="75"/>
      <c r="G77" s="76"/>
      <c r="H77" s="76" t="n">
        <f aca="false">IF($C$4="Neattiecināmās izmaksas",IF('3a+c+n'!$Q78="N",'3a+c+n'!H78,0))</f>
        <v>0</v>
      </c>
      <c r="I77" s="76"/>
      <c r="J77" s="76"/>
      <c r="K77" s="77" t="n">
        <f aca="false">IF($C$4="Neattiecināmās izmaksas",IF('3a+c+n'!$Q78="N",'3a+c+n'!K78,0))</f>
        <v>0</v>
      </c>
      <c r="L77" s="238" t="n">
        <f aca="false">IF($C$4="Neattiecināmās izmaksas",IF('3a+c+n'!$Q78="N",'3a+c+n'!L78,0))</f>
        <v>0</v>
      </c>
      <c r="M77" s="76" t="n">
        <f aca="false">IF($C$4="Neattiecināmās izmaksas",IF('3a+c+n'!$Q78="N",'3a+c+n'!M78,0))</f>
        <v>0</v>
      </c>
      <c r="N77" s="76" t="n">
        <f aca="false">IF($C$4="Neattiecināmās izmaksas",IF('3a+c+n'!$Q78="N",'3a+c+n'!N78,0))</f>
        <v>0</v>
      </c>
      <c r="O77" s="76" t="n">
        <f aca="false">IF($C$4="Neattiecināmās izmaksas",IF('3a+c+n'!$Q78="N",'3a+c+n'!O78,0))</f>
        <v>0</v>
      </c>
      <c r="P77" s="77" t="n">
        <f aca="false">IF($C$4="Neattiecināmās izmaksas",IF('3a+c+n'!$Q78="N",'3a+c+n'!P78,0))</f>
        <v>0</v>
      </c>
    </row>
    <row r="78" customFormat="false" ht="12" hidden="false" customHeight="true" outlineLevel="0" collapsed="false">
      <c r="A78" s="226" t="s">
        <v>126</v>
      </c>
      <c r="B78" s="226"/>
      <c r="C78" s="226"/>
      <c r="D78" s="226"/>
      <c r="E78" s="226"/>
      <c r="F78" s="226"/>
      <c r="G78" s="226"/>
      <c r="H78" s="226"/>
      <c r="I78" s="226"/>
      <c r="J78" s="226"/>
      <c r="K78" s="226"/>
      <c r="L78" s="239" t="n">
        <f aca="false">SUM(L14:L45)</f>
        <v>0</v>
      </c>
      <c r="M78" s="240" t="n">
        <f aca="false">SUM(M14:M45)</f>
        <v>0</v>
      </c>
      <c r="N78" s="240" t="n">
        <f aca="false">SUM(N14:N45)</f>
        <v>0</v>
      </c>
      <c r="O78" s="240" t="n">
        <f aca="false">SUM(O14:O45)</f>
        <v>0</v>
      </c>
      <c r="P78" s="241" t="n">
        <f aca="false">SUM(P14:P45)</f>
        <v>0</v>
      </c>
    </row>
    <row r="79" customFormat="false" ht="11.25" hidden="false" customHeight="false" outlineLevel="0" collapsed="false">
      <c r="A79" s="33"/>
      <c r="B79" s="33"/>
      <c r="C79" s="33"/>
      <c r="D79" s="33"/>
      <c r="E79" s="33"/>
      <c r="F79" s="33"/>
      <c r="G79" s="33"/>
      <c r="H79" s="33"/>
      <c r="I79" s="33"/>
      <c r="J79" s="33"/>
      <c r="K79" s="33"/>
      <c r="L79" s="33"/>
      <c r="M79" s="33"/>
      <c r="N79" s="33"/>
      <c r="O79" s="33"/>
      <c r="P79" s="33"/>
    </row>
    <row r="80" customFormat="false" ht="11.25" hidden="false" customHeight="false" outlineLevel="0" collapsed="false">
      <c r="A80" s="33"/>
      <c r="B80" s="33"/>
      <c r="C80" s="33"/>
      <c r="D80" s="33"/>
      <c r="E80" s="33"/>
      <c r="F80" s="33"/>
      <c r="G80" s="33"/>
      <c r="H80" s="33"/>
      <c r="I80" s="33"/>
      <c r="J80" s="33"/>
      <c r="K80" s="33"/>
      <c r="L80" s="33"/>
      <c r="M80" s="33"/>
      <c r="N80" s="33"/>
      <c r="O80" s="33"/>
      <c r="P80" s="33"/>
    </row>
    <row r="81" customFormat="false" ht="11.25" hidden="false" customHeight="false" outlineLevel="0" collapsed="false">
      <c r="A81" s="1" t="s">
        <v>19</v>
      </c>
      <c r="B81" s="33"/>
      <c r="C81" s="45" t="n">
        <f aca="false">'Kops n'!C31:H31</f>
        <v>0</v>
      </c>
      <c r="D81" s="45"/>
      <c r="E81" s="45"/>
      <c r="F81" s="45"/>
      <c r="G81" s="45"/>
      <c r="H81" s="45"/>
      <c r="I81" s="33"/>
      <c r="J81" s="33"/>
      <c r="K81" s="33"/>
      <c r="L81" s="33"/>
      <c r="M81" s="33"/>
      <c r="N81" s="33"/>
      <c r="O81" s="33"/>
      <c r="P81" s="33"/>
    </row>
    <row r="82" customFormat="false" ht="11.25" hidden="false" customHeight="true" outlineLevel="0" collapsed="false">
      <c r="A82" s="33"/>
      <c r="B82" s="33"/>
      <c r="C82" s="31" t="s">
        <v>20</v>
      </c>
      <c r="D82" s="31"/>
      <c r="E82" s="31"/>
      <c r="F82" s="31"/>
      <c r="G82" s="31"/>
      <c r="H82" s="31"/>
      <c r="I82" s="33"/>
      <c r="J82" s="33"/>
      <c r="K82" s="33"/>
      <c r="L82" s="33"/>
      <c r="M82" s="33"/>
      <c r="N82" s="33"/>
      <c r="O82" s="33"/>
      <c r="P82" s="33"/>
    </row>
    <row r="83" customFormat="false" ht="11.25" hidden="false" customHeight="false" outlineLevel="0" collapsed="false">
      <c r="A83" s="33"/>
      <c r="B83" s="33"/>
      <c r="C83" s="33"/>
      <c r="D83" s="33"/>
      <c r="E83" s="33"/>
      <c r="F83" s="33"/>
      <c r="G83" s="33"/>
      <c r="H83" s="33"/>
      <c r="I83" s="33"/>
      <c r="J83" s="33"/>
      <c r="K83" s="33"/>
      <c r="L83" s="33"/>
      <c r="M83" s="33"/>
      <c r="N83" s="33"/>
      <c r="O83" s="33"/>
      <c r="P83" s="33"/>
    </row>
    <row r="84" customFormat="false" ht="11.25" hidden="false" customHeight="false" outlineLevel="0" collapsed="false">
      <c r="A84" s="96" t="str">
        <f aca="false">'Kops n'!A34:D34</f>
        <v>Tāme sastādīta:</v>
      </c>
      <c r="B84" s="96"/>
      <c r="C84" s="96"/>
      <c r="D84" s="96"/>
      <c r="E84" s="33"/>
      <c r="F84" s="33"/>
      <c r="G84" s="33"/>
      <c r="H84" s="33"/>
      <c r="I84" s="33"/>
      <c r="J84" s="33"/>
      <c r="K84" s="33"/>
      <c r="L84" s="33"/>
      <c r="M84" s="33"/>
      <c r="N84" s="33"/>
      <c r="O84" s="33"/>
      <c r="P84" s="33"/>
    </row>
    <row r="85" customFormat="false" ht="11.25" hidden="false" customHeight="false" outlineLevel="0" collapsed="false">
      <c r="A85" s="33"/>
      <c r="B85" s="33"/>
      <c r="C85" s="33"/>
      <c r="D85" s="33"/>
      <c r="E85" s="33"/>
      <c r="F85" s="33"/>
      <c r="G85" s="33"/>
      <c r="H85" s="33"/>
      <c r="I85" s="33"/>
      <c r="J85" s="33"/>
      <c r="K85" s="33"/>
      <c r="L85" s="33"/>
      <c r="M85" s="33"/>
      <c r="N85" s="33"/>
      <c r="O85" s="33"/>
      <c r="P85" s="33"/>
    </row>
    <row r="86" customFormat="false" ht="11.25" hidden="false" customHeight="false" outlineLevel="0" collapsed="false">
      <c r="A86" s="1" t="s">
        <v>48</v>
      </c>
      <c r="B86" s="33"/>
      <c r="C86" s="45" t="n">
        <f aca="false">'Kops n'!C36:H36</f>
        <v>0</v>
      </c>
      <c r="D86" s="45"/>
      <c r="E86" s="45"/>
      <c r="F86" s="45"/>
      <c r="G86" s="45"/>
      <c r="H86" s="45"/>
      <c r="I86" s="33"/>
      <c r="J86" s="33"/>
      <c r="K86" s="33"/>
      <c r="L86" s="33"/>
      <c r="M86" s="33"/>
      <c r="N86" s="33"/>
      <c r="O86" s="33"/>
      <c r="P86" s="33"/>
    </row>
    <row r="87" customFormat="false" ht="11.25" hidden="false" customHeight="true" outlineLevel="0" collapsed="false">
      <c r="A87" s="33"/>
      <c r="B87" s="33"/>
      <c r="C87" s="31" t="s">
        <v>20</v>
      </c>
      <c r="D87" s="31"/>
      <c r="E87" s="31"/>
      <c r="F87" s="31"/>
      <c r="G87" s="31"/>
      <c r="H87" s="31"/>
      <c r="I87" s="33"/>
      <c r="J87" s="33"/>
      <c r="K87" s="33"/>
      <c r="L87" s="33"/>
      <c r="M87" s="33"/>
      <c r="N87" s="33"/>
      <c r="O87" s="33"/>
      <c r="P87" s="33"/>
    </row>
    <row r="88" customFormat="false" ht="11.25" hidden="false" customHeight="false" outlineLevel="0" collapsed="false">
      <c r="A88" s="33"/>
      <c r="B88" s="33"/>
      <c r="C88" s="33"/>
      <c r="D88" s="33"/>
      <c r="E88" s="33"/>
      <c r="F88" s="33"/>
      <c r="G88" s="33"/>
      <c r="H88" s="33"/>
      <c r="I88" s="33"/>
      <c r="J88" s="33"/>
      <c r="K88" s="33"/>
      <c r="L88" s="33"/>
      <c r="M88" s="33"/>
      <c r="N88" s="33"/>
      <c r="O88" s="33"/>
      <c r="P88" s="33"/>
    </row>
    <row r="89" customFormat="false" ht="11.25" hidden="false" customHeight="false" outlineLevel="0" collapsed="false">
      <c r="A89" s="97" t="s">
        <v>21</v>
      </c>
      <c r="B89" s="98"/>
      <c r="C89" s="99" t="n">
        <f aca="false">'Kops n'!C39</f>
        <v>0</v>
      </c>
      <c r="D89" s="98"/>
      <c r="E89" s="33"/>
      <c r="F89" s="33"/>
      <c r="G89" s="33"/>
      <c r="H89" s="33"/>
      <c r="I89" s="33"/>
      <c r="J89" s="33"/>
      <c r="K89" s="33"/>
      <c r="L89" s="33"/>
      <c r="M89" s="33"/>
      <c r="N89" s="33"/>
      <c r="O89" s="33"/>
      <c r="P89" s="33"/>
    </row>
    <row r="90" customFormat="false" ht="11.25" hidden="false" customHeight="false" outlineLevel="0" collapsed="false">
      <c r="A90" s="33"/>
      <c r="B90" s="33"/>
      <c r="C90" s="33"/>
      <c r="D90" s="33"/>
      <c r="E90" s="33"/>
      <c r="F90" s="33"/>
      <c r="G90" s="33"/>
      <c r="H90" s="33"/>
      <c r="I90" s="33"/>
      <c r="J90" s="33"/>
      <c r="K90" s="33"/>
      <c r="L90" s="33"/>
      <c r="M90" s="33"/>
      <c r="N90" s="33"/>
      <c r="O90" s="33"/>
      <c r="P90"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78:K78"/>
    <mergeCell ref="C81:H81"/>
    <mergeCell ref="C82:H82"/>
    <mergeCell ref="A84:D84"/>
    <mergeCell ref="C86:H86"/>
    <mergeCell ref="C87:H87"/>
  </mergeCells>
  <conditionalFormatting sqref="A78:K78">
    <cfRule type="containsText" priority="2" operator="containsText" aboveAverage="0" equalAverage="0" bottom="0" percent="0" rank="0" text="Tiešās izmaksas kopā, t. sk. darba devēja sociālais nodoklis __.__% " dxfId="3">
      <formula>NOT(ISERROR(SEARCH("Tiešās izmaksas kopā, t. sk. darba devēja sociālais nodoklis __.__% ",A78)))</formula>
    </cfRule>
  </conditionalFormatting>
  <conditionalFormatting sqref="C2:I2 D5:L8 N9:O9 A14:P77 L78:P78 C81:H81 C86:H86 C89">
    <cfRule type="cellIs" priority="3" operator="equal" aboveAverage="0" equalAverage="0" bottom="0" percent="0" rank="0" text="" dxfId="1">
      <formula>0</formula>
    </cfRule>
  </conditionalFormatting>
  <printOptions headings="false" gridLines="false" gridLinesSet="true" horizontalCentered="false" verticalCentered="false"/>
  <pageMargins left="0" right="0" top="0.39375" bottom="0.39375"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92D050"/>
    <pageSetUpPr fitToPage="false"/>
  </sheetPr>
  <dimension ref="A1:Q48"/>
  <sheetViews>
    <sheetView showFormulas="false" showGridLines="true" showRowColHeaders="true" showZeros="true" rightToLeft="false" tabSelected="false" showOutlineSymbols="true" defaultGridColor="true" view="normal" topLeftCell="A1" colorId="64" zoomScale="100" zoomScaleNormal="100" zoomScalePageLayoutView="115" workbookViewId="0">
      <selection pane="topLeft" activeCell="D8" activeCellId="0" sqref="D8"/>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5.28"/>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5.43"/>
    <col collapsed="false" customWidth="true" hidden="false" outlineLevel="0" max="7" min="7" style="1" width="4.86"/>
    <col collapsed="false" customWidth="true" hidden="false" outlineLevel="0" max="10" min="8" style="1" width="6.71"/>
    <col collapsed="false" customWidth="true" hidden="false" outlineLevel="0" max="11" min="11" style="1" width="7"/>
    <col collapsed="false" customWidth="true" hidden="false" outlineLevel="0" max="15" min="12" style="1" width="7.71"/>
    <col collapsed="false" customWidth="true" hidden="false" outlineLevel="0" max="16" min="16" style="1" width="9"/>
    <col collapsed="false" customWidth="true" hidden="true" outlineLevel="0" max="17" min="17" style="1" width="11.52"/>
    <col collapsed="false" customWidth="false" hidden="false" outlineLevel="0" max="1024" min="18" style="1" width="9.14"/>
  </cols>
  <sheetData>
    <row r="1" customFormat="false" ht="11.25" hidden="false" customHeight="false" outlineLevel="0" collapsed="false">
      <c r="A1" s="94"/>
      <c r="B1" s="94"/>
      <c r="C1" s="118" t="s">
        <v>51</v>
      </c>
      <c r="D1" s="119" t="n">
        <v>4</v>
      </c>
      <c r="E1" s="94"/>
      <c r="F1" s="94"/>
      <c r="G1" s="94"/>
      <c r="H1" s="94"/>
      <c r="I1" s="94"/>
      <c r="J1" s="94"/>
      <c r="N1" s="120"/>
      <c r="O1" s="118"/>
      <c r="P1" s="121"/>
    </row>
    <row r="2" customFormat="false" ht="11.25" hidden="false" customHeight="false" outlineLevel="0" collapsed="false">
      <c r="A2" s="122"/>
      <c r="B2" s="122"/>
      <c r="C2" s="123" t="s">
        <v>244</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5</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229" t="n">
        <f aca="false">ar</f>
        <v>0</v>
      </c>
      <c r="B9" s="229"/>
      <c r="C9" s="229"/>
      <c r="D9" s="229"/>
      <c r="E9" s="229"/>
      <c r="F9" s="229"/>
      <c r="G9" s="128"/>
      <c r="H9" s="128"/>
      <c r="I9" s="128"/>
      <c r="J9" s="129" t="s">
        <v>53</v>
      </c>
      <c r="K9" s="129"/>
      <c r="L9" s="129"/>
      <c r="M9" s="129"/>
      <c r="N9" s="130" t="n">
        <f aca="false">P36</f>
        <v>0</v>
      </c>
      <c r="O9" s="130"/>
      <c r="P9" s="128"/>
      <c r="Q9" s="134" t="str">
        <f aca="false">""</f>
        <v/>
      </c>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c r="Q10" s="134" t="s">
        <v>54</v>
      </c>
    </row>
    <row r="11" customFormat="false" ht="12" hidden="false" customHeight="false" outlineLevel="0" collapsed="false">
      <c r="A11" s="131"/>
      <c r="B11" s="132"/>
      <c r="C11" s="5"/>
      <c r="D11" s="94"/>
      <c r="E11" s="94"/>
      <c r="F11" s="94"/>
      <c r="G11" s="94"/>
      <c r="H11" s="94"/>
      <c r="I11" s="94"/>
      <c r="J11" s="94"/>
      <c r="K11" s="94"/>
      <c r="L11" s="135"/>
      <c r="M11" s="135"/>
      <c r="N11" s="136"/>
      <c r="O11" s="120"/>
      <c r="P11" s="94"/>
      <c r="Q11" s="134" t="s">
        <v>55</v>
      </c>
    </row>
    <row r="12" customFormat="false" ht="12" hidden="false" customHeight="true" outlineLevel="0" collapsed="false">
      <c r="A12" s="58" t="s">
        <v>34</v>
      </c>
      <c r="B12" s="137" t="s">
        <v>56</v>
      </c>
      <c r="C12" s="138" t="s">
        <v>57</v>
      </c>
      <c r="D12" s="139" t="s">
        <v>58</v>
      </c>
      <c r="E12" s="140" t="s">
        <v>59</v>
      </c>
      <c r="F12" s="141" t="s">
        <v>60</v>
      </c>
      <c r="G12" s="141"/>
      <c r="H12" s="141"/>
      <c r="I12" s="141"/>
      <c r="J12" s="141"/>
      <c r="K12" s="141"/>
      <c r="L12" s="141" t="s">
        <v>61</v>
      </c>
      <c r="M12" s="141"/>
      <c r="N12" s="141"/>
      <c r="O12" s="141"/>
      <c r="P12" s="141"/>
      <c r="Q12" s="134" t="s">
        <v>62</v>
      </c>
    </row>
    <row r="13" customFormat="false" ht="117.75" hidden="false" customHeight="false" outlineLevel="0" collapsed="false">
      <c r="A13" s="58"/>
      <c r="B13" s="137"/>
      <c r="C13" s="138"/>
      <c r="D13" s="139"/>
      <c r="E13" s="140"/>
      <c r="F13" s="142" t="s">
        <v>63</v>
      </c>
      <c r="G13" s="143" t="s">
        <v>64</v>
      </c>
      <c r="H13" s="143" t="s">
        <v>65</v>
      </c>
      <c r="I13" s="143" t="s">
        <v>66</v>
      </c>
      <c r="J13" s="143" t="s">
        <v>67</v>
      </c>
      <c r="K13" s="144" t="s">
        <v>68</v>
      </c>
      <c r="L13" s="142" t="s">
        <v>63</v>
      </c>
      <c r="M13" s="143" t="s">
        <v>65</v>
      </c>
      <c r="N13" s="143" t="s">
        <v>66</v>
      </c>
      <c r="O13" s="143" t="s">
        <v>67</v>
      </c>
      <c r="P13" s="145" t="s">
        <v>68</v>
      </c>
      <c r="Q13" s="146" t="s">
        <v>69</v>
      </c>
    </row>
    <row r="14" customFormat="false" ht="11.25" hidden="false" customHeight="false" outlineLevel="0" collapsed="false">
      <c r="A14" s="321"/>
      <c r="B14" s="205"/>
      <c r="C14" s="322" t="s">
        <v>245</v>
      </c>
      <c r="D14" s="323"/>
      <c r="E14" s="324"/>
      <c r="F14" s="196"/>
      <c r="G14" s="196"/>
      <c r="H14" s="182" t="n">
        <f aca="false">ROUND(G14*F14,2)</f>
        <v>0</v>
      </c>
      <c r="I14" s="196"/>
      <c r="J14" s="196"/>
      <c r="K14" s="325" t="n">
        <f aca="false">ROUND(I14+H14+J14,2)</f>
        <v>0</v>
      </c>
      <c r="L14" s="326" t="n">
        <f aca="false">ROUND(E14*F14,2)</f>
        <v>0</v>
      </c>
      <c r="M14" s="326" t="n">
        <f aca="false">ROUND(E14*H14,2)</f>
        <v>0</v>
      </c>
      <c r="N14" s="326" t="n">
        <f aca="false">ROUND(E14*I14,2)</f>
        <v>0</v>
      </c>
      <c r="O14" s="326" t="n">
        <f aca="false">ROUND(E14*J14,2)</f>
        <v>0</v>
      </c>
      <c r="P14" s="326" t="n">
        <f aca="false">SUM(M14:O14)</f>
        <v>0</v>
      </c>
      <c r="Q14" s="244" t="s">
        <v>55</v>
      </c>
    </row>
    <row r="15" customFormat="false" ht="22.5" hidden="false" customHeight="false" outlineLevel="0" collapsed="false">
      <c r="A15" s="321" t="n">
        <f aca="false">IF(COUNTBLANK(B15)=1," ",COUNTA($B$4:B15))</f>
        <v>2</v>
      </c>
      <c r="B15" s="176" t="s">
        <v>70</v>
      </c>
      <c r="C15" s="327" t="s">
        <v>246</v>
      </c>
      <c r="D15" s="321" t="s">
        <v>124</v>
      </c>
      <c r="E15" s="328" t="n">
        <f aca="false">3.1*1.5*0.2*4</f>
        <v>3.72</v>
      </c>
      <c r="F15" s="286"/>
      <c r="G15" s="168"/>
      <c r="H15" s="286"/>
      <c r="I15" s="286"/>
      <c r="J15" s="287"/>
      <c r="K15" s="325"/>
      <c r="L15" s="326"/>
      <c r="M15" s="326"/>
      <c r="N15" s="326"/>
      <c r="O15" s="326"/>
      <c r="P15" s="326"/>
      <c r="Q15" s="244" t="s">
        <v>55</v>
      </c>
    </row>
    <row r="16" customFormat="false" ht="11.25" hidden="false" customHeight="false" outlineLevel="0" collapsed="false">
      <c r="A16" s="321" t="n">
        <f aca="false">IF(COUNTBLANK(B16)=1," ",COUNTA($B$4:B16))</f>
        <v>3</v>
      </c>
      <c r="B16" s="176" t="s">
        <v>70</v>
      </c>
      <c r="C16" s="327" t="s">
        <v>247</v>
      </c>
      <c r="D16" s="321" t="s">
        <v>124</v>
      </c>
      <c r="E16" s="328" t="n">
        <f aca="false">E15</f>
        <v>3.72</v>
      </c>
      <c r="F16" s="286"/>
      <c r="G16" s="168"/>
      <c r="H16" s="286"/>
      <c r="I16" s="286"/>
      <c r="J16" s="287"/>
      <c r="K16" s="325"/>
      <c r="L16" s="326"/>
      <c r="M16" s="326"/>
      <c r="N16" s="326"/>
      <c r="O16" s="326"/>
      <c r="P16" s="326"/>
      <c r="Q16" s="244" t="s">
        <v>55</v>
      </c>
    </row>
    <row r="17" customFormat="false" ht="11.25" hidden="false" customHeight="false" outlineLevel="0" collapsed="false">
      <c r="A17" s="321"/>
      <c r="B17" s="205"/>
      <c r="C17" s="327" t="s">
        <v>248</v>
      </c>
      <c r="D17" s="321" t="s">
        <v>124</v>
      </c>
      <c r="E17" s="328" t="n">
        <f aca="false">E16*1.1</f>
        <v>4.092</v>
      </c>
      <c r="F17" s="196"/>
      <c r="G17" s="196"/>
      <c r="H17" s="182"/>
      <c r="I17" s="196"/>
      <c r="J17" s="196"/>
      <c r="K17" s="325"/>
      <c r="L17" s="326"/>
      <c r="M17" s="326"/>
      <c r="N17" s="326"/>
      <c r="O17" s="326"/>
      <c r="P17" s="326"/>
      <c r="Q17" s="244" t="s">
        <v>55</v>
      </c>
    </row>
    <row r="18" customFormat="false" ht="11.25" hidden="false" customHeight="false" outlineLevel="0" collapsed="false">
      <c r="A18" s="321"/>
      <c r="B18" s="205"/>
      <c r="C18" s="327" t="s">
        <v>249</v>
      </c>
      <c r="D18" s="321" t="s">
        <v>77</v>
      </c>
      <c r="E18" s="328" t="n">
        <v>4.67</v>
      </c>
      <c r="F18" s="196"/>
      <c r="G18" s="196"/>
      <c r="H18" s="182"/>
      <c r="I18" s="196"/>
      <c r="J18" s="196"/>
      <c r="K18" s="325"/>
      <c r="L18" s="326"/>
      <c r="M18" s="326"/>
      <c r="N18" s="326"/>
      <c r="O18" s="326"/>
      <c r="P18" s="326"/>
      <c r="Q18" s="244" t="s">
        <v>55</v>
      </c>
    </row>
    <row r="19" customFormat="false" ht="11.25" hidden="false" customHeight="false" outlineLevel="0" collapsed="false">
      <c r="A19" s="321" t="n">
        <f aca="false">IF(COUNTBLANK(B19)=1," ",COUNTA($B$4:B19))</f>
        <v>4</v>
      </c>
      <c r="B19" s="176" t="s">
        <v>70</v>
      </c>
      <c r="C19" s="327" t="s">
        <v>250</v>
      </c>
      <c r="D19" s="321" t="s">
        <v>77</v>
      </c>
      <c r="E19" s="328" t="n">
        <f aca="false">E15</f>
        <v>3.72</v>
      </c>
      <c r="F19" s="286"/>
      <c r="G19" s="168"/>
      <c r="H19" s="286"/>
      <c r="I19" s="286"/>
      <c r="J19" s="287"/>
      <c r="K19" s="325"/>
      <c r="L19" s="326"/>
      <c r="M19" s="326"/>
      <c r="N19" s="326"/>
      <c r="O19" s="326"/>
      <c r="P19" s="326"/>
      <c r="Q19" s="244" t="s">
        <v>55</v>
      </c>
    </row>
    <row r="20" customFormat="false" ht="11.25" hidden="false" customHeight="false" outlineLevel="0" collapsed="false">
      <c r="A20" s="321"/>
      <c r="B20" s="205"/>
      <c r="C20" s="329" t="s">
        <v>251</v>
      </c>
      <c r="D20" s="330" t="s">
        <v>77</v>
      </c>
      <c r="E20" s="331" t="n">
        <f aca="false">ROUNDUP(E19*1.1,2)</f>
        <v>4.1</v>
      </c>
      <c r="F20" s="196"/>
      <c r="G20" s="196"/>
      <c r="H20" s="182"/>
      <c r="I20" s="182"/>
      <c r="J20" s="196"/>
      <c r="K20" s="325"/>
      <c r="L20" s="326"/>
      <c r="M20" s="326"/>
      <c r="N20" s="326"/>
      <c r="O20" s="326"/>
      <c r="P20" s="326"/>
      <c r="Q20" s="244" t="s">
        <v>55</v>
      </c>
    </row>
    <row r="21" customFormat="false" ht="11.25" hidden="false" customHeight="false" outlineLevel="0" collapsed="false">
      <c r="A21" s="321"/>
      <c r="B21" s="205"/>
      <c r="C21" s="329" t="s">
        <v>252</v>
      </c>
      <c r="D21" s="330" t="s">
        <v>124</v>
      </c>
      <c r="E21" s="331" t="n">
        <f aca="false">ROUNDUP(E19*0.05,2)</f>
        <v>0.19</v>
      </c>
      <c r="F21" s="196"/>
      <c r="G21" s="196"/>
      <c r="H21" s="182"/>
      <c r="I21" s="182"/>
      <c r="J21" s="196"/>
      <c r="K21" s="325"/>
      <c r="L21" s="326"/>
      <c r="M21" s="326"/>
      <c r="N21" s="326"/>
      <c r="O21" s="326"/>
      <c r="P21" s="326"/>
      <c r="Q21" s="244" t="s">
        <v>55</v>
      </c>
    </row>
    <row r="22" customFormat="false" ht="11.25" hidden="false" customHeight="false" outlineLevel="0" collapsed="false">
      <c r="A22" s="321"/>
      <c r="B22" s="205"/>
      <c r="C22" s="332" t="s">
        <v>253</v>
      </c>
      <c r="D22" s="333" t="s">
        <v>124</v>
      </c>
      <c r="E22" s="334" t="n">
        <f aca="false">ROUNDUP(E19*0.05,2)</f>
        <v>0.19</v>
      </c>
      <c r="F22" s="196"/>
      <c r="G22" s="196"/>
      <c r="H22" s="182"/>
      <c r="I22" s="182"/>
      <c r="J22" s="196"/>
      <c r="K22" s="325"/>
      <c r="L22" s="326"/>
      <c r="M22" s="326"/>
      <c r="N22" s="326"/>
      <c r="O22" s="326"/>
      <c r="P22" s="326"/>
      <c r="Q22" s="244" t="s">
        <v>55</v>
      </c>
    </row>
    <row r="23" customFormat="false" ht="11.25" hidden="false" customHeight="false" outlineLevel="0" collapsed="false">
      <c r="A23" s="321"/>
      <c r="B23" s="205"/>
      <c r="C23" s="332" t="s">
        <v>254</v>
      </c>
      <c r="D23" s="333" t="s">
        <v>124</v>
      </c>
      <c r="E23" s="334" t="n">
        <f aca="false">ROUNDUP(E19*0.1,2)</f>
        <v>0.38</v>
      </c>
      <c r="F23" s="196"/>
      <c r="G23" s="196"/>
      <c r="H23" s="182"/>
      <c r="I23" s="182"/>
      <c r="J23" s="196"/>
      <c r="K23" s="325"/>
      <c r="L23" s="326"/>
      <c r="M23" s="326"/>
      <c r="N23" s="326"/>
      <c r="O23" s="326"/>
      <c r="P23" s="326"/>
      <c r="Q23" s="244" t="s">
        <v>55</v>
      </c>
    </row>
    <row r="24" customFormat="false" ht="11.25" hidden="false" customHeight="false" outlineLevel="0" collapsed="false">
      <c r="A24" s="321"/>
      <c r="B24" s="205"/>
      <c r="C24" s="332" t="s">
        <v>255</v>
      </c>
      <c r="D24" s="333" t="s">
        <v>124</v>
      </c>
      <c r="E24" s="334" t="n">
        <f aca="false">E19*0.2</f>
        <v>0.744</v>
      </c>
      <c r="F24" s="196"/>
      <c r="G24" s="196"/>
      <c r="H24" s="182"/>
      <c r="I24" s="196"/>
      <c r="J24" s="196"/>
      <c r="K24" s="325"/>
      <c r="L24" s="326"/>
      <c r="M24" s="326"/>
      <c r="N24" s="326"/>
      <c r="O24" s="326"/>
      <c r="P24" s="326"/>
      <c r="Q24" s="244" t="s">
        <v>55</v>
      </c>
    </row>
    <row r="25" customFormat="false" ht="11.25" hidden="false" customHeight="false" outlineLevel="0" collapsed="false">
      <c r="A25" s="321"/>
      <c r="B25" s="205"/>
      <c r="C25" s="335" t="s">
        <v>256</v>
      </c>
      <c r="D25" s="336" t="s">
        <v>77</v>
      </c>
      <c r="E25" s="337" t="n">
        <f aca="false">E19*1.15</f>
        <v>4.278</v>
      </c>
      <c r="F25" s="196"/>
      <c r="G25" s="196"/>
      <c r="H25" s="182"/>
      <c r="I25" s="196"/>
      <c r="J25" s="196"/>
      <c r="K25" s="325"/>
      <c r="L25" s="326"/>
      <c r="M25" s="326"/>
      <c r="N25" s="326"/>
      <c r="O25" s="326"/>
      <c r="P25" s="326"/>
      <c r="Q25" s="244" t="s">
        <v>55</v>
      </c>
    </row>
    <row r="26" customFormat="false" ht="11.25" hidden="false" customHeight="false" outlineLevel="0" collapsed="false">
      <c r="A26" s="321" t="n">
        <f aca="false">IF(COUNTBLANK(B26)=1," ",COUNTA($B$4:B26))</f>
        <v>5</v>
      </c>
      <c r="B26" s="176" t="s">
        <v>70</v>
      </c>
      <c r="C26" s="327" t="s">
        <v>257</v>
      </c>
      <c r="D26" s="321" t="s">
        <v>110</v>
      </c>
      <c r="E26" s="328" t="n">
        <v>1</v>
      </c>
      <c r="F26" s="286"/>
      <c r="G26" s="168"/>
      <c r="H26" s="286"/>
      <c r="I26" s="286"/>
      <c r="J26" s="287"/>
      <c r="K26" s="325"/>
      <c r="L26" s="326"/>
      <c r="M26" s="326"/>
      <c r="N26" s="326"/>
      <c r="O26" s="326"/>
      <c r="P26" s="326"/>
      <c r="Q26" s="244" t="s">
        <v>55</v>
      </c>
    </row>
    <row r="27" customFormat="false" ht="11.25" hidden="false" customHeight="false" outlineLevel="0" collapsed="false">
      <c r="A27" s="321" t="str">
        <f aca="false">IF(COUNTBLANK(B27)=1," ",COUNTA($B$4:B27))</f>
        <v> </v>
      </c>
      <c r="B27" s="205"/>
      <c r="C27" s="327" t="s">
        <v>258</v>
      </c>
      <c r="D27" s="321" t="s">
        <v>72</v>
      </c>
      <c r="E27" s="328" t="n">
        <f aca="false">4*3.1</f>
        <v>12.4</v>
      </c>
      <c r="F27" s="196"/>
      <c r="G27" s="196"/>
      <c r="H27" s="182"/>
      <c r="I27" s="182"/>
      <c r="J27" s="196"/>
      <c r="K27" s="325"/>
      <c r="L27" s="326"/>
      <c r="M27" s="326"/>
      <c r="N27" s="326"/>
      <c r="O27" s="326"/>
      <c r="P27" s="326"/>
      <c r="Q27" s="244" t="s">
        <v>55</v>
      </c>
    </row>
    <row r="28" customFormat="false" ht="11.25" hidden="false" customHeight="false" outlineLevel="0" collapsed="false">
      <c r="A28" s="321" t="str">
        <f aca="false">IF(COUNTBLANK(B28)=1," ",COUNTA($B$4:B28))</f>
        <v> </v>
      </c>
      <c r="B28" s="205"/>
      <c r="C28" s="327" t="s">
        <v>259</v>
      </c>
      <c r="D28" s="321" t="s">
        <v>182</v>
      </c>
      <c r="E28" s="328" t="n">
        <v>4</v>
      </c>
      <c r="F28" s="196"/>
      <c r="G28" s="196"/>
      <c r="H28" s="182"/>
      <c r="I28" s="182"/>
      <c r="J28" s="196"/>
      <c r="K28" s="325"/>
      <c r="L28" s="326"/>
      <c r="M28" s="326"/>
      <c r="N28" s="326"/>
      <c r="O28" s="326"/>
      <c r="P28" s="326"/>
      <c r="Q28" s="244" t="s">
        <v>55</v>
      </c>
    </row>
    <row r="29" customFormat="false" ht="11.25" hidden="false" customHeight="false" outlineLevel="0" collapsed="false">
      <c r="A29" s="321" t="str">
        <f aca="false">IF(COUNTBLANK(B29)=1," ",COUNTA($B$4:B29))</f>
        <v> </v>
      </c>
      <c r="B29" s="205"/>
      <c r="C29" s="327" t="s">
        <v>260</v>
      </c>
      <c r="D29" s="321" t="s">
        <v>88</v>
      </c>
      <c r="E29" s="328" t="n">
        <v>30</v>
      </c>
      <c r="F29" s="196"/>
      <c r="G29" s="196"/>
      <c r="H29" s="182"/>
      <c r="I29" s="182"/>
      <c r="J29" s="196"/>
      <c r="K29" s="325"/>
      <c r="L29" s="326"/>
      <c r="M29" s="326"/>
      <c r="N29" s="326"/>
      <c r="O29" s="326"/>
      <c r="P29" s="326"/>
      <c r="Q29" s="244" t="s">
        <v>55</v>
      </c>
    </row>
    <row r="30" customFormat="false" ht="11.25" hidden="false" customHeight="false" outlineLevel="0" collapsed="false">
      <c r="A30" s="321" t="str">
        <f aca="false">IF(COUNTBLANK(B30)=1," ",COUNTA($B$4:B30))</f>
        <v> </v>
      </c>
      <c r="B30" s="205"/>
      <c r="C30" s="327" t="s">
        <v>261</v>
      </c>
      <c r="D30" s="321" t="s">
        <v>124</v>
      </c>
      <c r="E30" s="328" t="n">
        <f aca="false">0.222*1.46+(2.73*0.1)*1.1</f>
        <v>0.62442</v>
      </c>
      <c r="F30" s="196"/>
      <c r="G30" s="196"/>
      <c r="H30" s="182"/>
      <c r="I30" s="182"/>
      <c r="J30" s="196"/>
      <c r="K30" s="325"/>
      <c r="L30" s="326"/>
      <c r="M30" s="326"/>
      <c r="N30" s="326"/>
      <c r="O30" s="326"/>
      <c r="P30" s="326"/>
      <c r="Q30" s="244" t="s">
        <v>55</v>
      </c>
    </row>
    <row r="31" customFormat="false" ht="11.25" hidden="false" customHeight="false" outlineLevel="0" collapsed="false">
      <c r="A31" s="321" t="str">
        <f aca="false">IF(COUNTBLANK(B31)=1," ",COUNTA($B$4:B31))</f>
        <v> </v>
      </c>
      <c r="B31" s="205"/>
      <c r="C31" s="327" t="s">
        <v>262</v>
      </c>
      <c r="D31" s="321" t="s">
        <v>124</v>
      </c>
      <c r="E31" s="328" t="n">
        <f aca="false">0.12*1.46*1.1</f>
        <v>0.19272</v>
      </c>
      <c r="F31" s="196"/>
      <c r="G31" s="196"/>
      <c r="H31" s="182"/>
      <c r="I31" s="182"/>
      <c r="J31" s="196"/>
      <c r="K31" s="325"/>
      <c r="L31" s="326"/>
      <c r="M31" s="326"/>
      <c r="N31" s="326"/>
      <c r="O31" s="326"/>
      <c r="P31" s="326"/>
      <c r="Q31" s="244" t="s">
        <v>55</v>
      </c>
    </row>
    <row r="32" customFormat="false" ht="22.5" hidden="false" customHeight="false" outlineLevel="0" collapsed="false">
      <c r="A32" s="321" t="str">
        <f aca="false">IF(COUNTBLANK(B32)=1," ",COUNTA($B$4:B32))</f>
        <v> </v>
      </c>
      <c r="B32" s="205"/>
      <c r="C32" s="327" t="s">
        <v>263</v>
      </c>
      <c r="D32" s="321" t="s">
        <v>88</v>
      </c>
      <c r="E32" s="328" t="n">
        <v>3</v>
      </c>
      <c r="F32" s="196"/>
      <c r="G32" s="196"/>
      <c r="H32" s="182"/>
      <c r="I32" s="182"/>
      <c r="J32" s="196"/>
      <c r="K32" s="325"/>
      <c r="L32" s="326"/>
      <c r="M32" s="326"/>
      <c r="N32" s="326"/>
      <c r="O32" s="326"/>
      <c r="P32" s="326"/>
      <c r="Q32" s="244" t="s">
        <v>55</v>
      </c>
    </row>
    <row r="33" customFormat="false" ht="11.25" hidden="false" customHeight="false" outlineLevel="0" collapsed="false">
      <c r="A33" s="321" t="n">
        <f aca="false">IF(COUNTBLANK(B33)=1," ",COUNTA($B$4:B33))</f>
        <v>6</v>
      </c>
      <c r="B33" s="176" t="s">
        <v>70</v>
      </c>
      <c r="C33" s="327" t="s">
        <v>264</v>
      </c>
      <c r="D33" s="321" t="s">
        <v>77</v>
      </c>
      <c r="E33" s="328" t="n">
        <f aca="false">150</f>
        <v>150</v>
      </c>
      <c r="F33" s="168"/>
      <c r="G33" s="168"/>
      <c r="H33" s="168"/>
      <c r="I33" s="168"/>
      <c r="J33" s="168"/>
      <c r="K33" s="325"/>
      <c r="L33" s="326"/>
      <c r="M33" s="326"/>
      <c r="N33" s="326"/>
      <c r="O33" s="326"/>
      <c r="P33" s="326"/>
      <c r="Q33" s="244" t="s">
        <v>55</v>
      </c>
    </row>
    <row r="34" customFormat="false" ht="11.25" hidden="false" customHeight="false" outlineLevel="0" collapsed="false">
      <c r="A34" s="321" t="str">
        <f aca="false">IF(COUNTBLANK(B34)=1," ",COUNTA($B$4:B34))</f>
        <v> </v>
      </c>
      <c r="B34" s="205"/>
      <c r="C34" s="327" t="s">
        <v>265</v>
      </c>
      <c r="D34" s="321" t="s">
        <v>77</v>
      </c>
      <c r="E34" s="328" t="n">
        <f aca="false">E33*1.1</f>
        <v>165</v>
      </c>
      <c r="F34" s="196"/>
      <c r="G34" s="196"/>
      <c r="H34" s="182"/>
      <c r="I34" s="196"/>
      <c r="J34" s="196"/>
      <c r="K34" s="325"/>
      <c r="L34" s="326"/>
      <c r="M34" s="326"/>
      <c r="N34" s="326"/>
      <c r="O34" s="326"/>
      <c r="P34" s="326"/>
      <c r="Q34" s="244" t="s">
        <v>55</v>
      </c>
    </row>
    <row r="35" customFormat="false" ht="11.25" hidden="false" customHeight="false" outlineLevel="0" collapsed="false">
      <c r="A35" s="321" t="str">
        <f aca="false">IF(COUNTBLANK(B35)=1," ",COUNTA($B$4:B35))</f>
        <v> </v>
      </c>
      <c r="B35" s="205"/>
      <c r="C35" s="327" t="s">
        <v>266</v>
      </c>
      <c r="D35" s="321" t="s">
        <v>124</v>
      </c>
      <c r="E35" s="328" t="n">
        <f aca="false">E34*0.15</f>
        <v>24.75</v>
      </c>
      <c r="F35" s="196"/>
      <c r="G35" s="196"/>
      <c r="H35" s="182"/>
      <c r="I35" s="196"/>
      <c r="J35" s="196"/>
      <c r="K35" s="325"/>
      <c r="L35" s="326"/>
      <c r="M35" s="326"/>
      <c r="N35" s="326"/>
      <c r="O35" s="326"/>
      <c r="P35" s="326"/>
      <c r="Q35" s="244" t="s">
        <v>55</v>
      </c>
    </row>
    <row r="36" customFormat="false" ht="12" hidden="false" customHeight="true" outlineLevel="0" collapsed="false">
      <c r="A36" s="226" t="s">
        <v>126</v>
      </c>
      <c r="B36" s="226"/>
      <c r="C36" s="226"/>
      <c r="D36" s="226"/>
      <c r="E36" s="226"/>
      <c r="F36" s="226"/>
      <c r="G36" s="226"/>
      <c r="H36" s="226"/>
      <c r="I36" s="226"/>
      <c r="J36" s="226"/>
      <c r="K36" s="226"/>
      <c r="L36" s="227" t="n">
        <f aca="false">SUM(L14:L35)</f>
        <v>0</v>
      </c>
      <c r="M36" s="233" t="n">
        <f aca="false">SUM(M14:M35)</f>
        <v>0</v>
      </c>
      <c r="N36" s="233" t="n">
        <f aca="false">SUM(N14:N35)</f>
        <v>0</v>
      </c>
      <c r="O36" s="233" t="n">
        <f aca="false">SUM(O14:O35)</f>
        <v>0</v>
      </c>
      <c r="P36" s="234" t="n">
        <f aca="false">SUM(P14:P35)</f>
        <v>0</v>
      </c>
    </row>
    <row r="37" customFormat="false" ht="11.25" hidden="false" customHeight="false" outlineLevel="0" collapsed="false">
      <c r="A37" s="33"/>
      <c r="B37" s="33"/>
      <c r="C37" s="33"/>
      <c r="D37" s="33"/>
      <c r="E37" s="33"/>
      <c r="F37" s="33"/>
      <c r="G37" s="33"/>
      <c r="H37" s="33"/>
      <c r="I37" s="33"/>
      <c r="J37" s="33"/>
      <c r="K37" s="33"/>
      <c r="L37" s="33"/>
      <c r="M37" s="33"/>
      <c r="N37" s="33"/>
      <c r="O37" s="33"/>
      <c r="P37" s="33"/>
    </row>
    <row r="38" customFormat="false" ht="11.25" hidden="false" customHeight="false" outlineLevel="0" collapsed="false">
      <c r="A38" s="33"/>
      <c r="B38" s="33"/>
      <c r="C38" s="33"/>
      <c r="D38" s="33"/>
      <c r="E38" s="33"/>
      <c r="F38" s="33"/>
      <c r="G38" s="33"/>
      <c r="H38" s="33"/>
      <c r="I38" s="33"/>
      <c r="J38" s="33"/>
      <c r="K38" s="33"/>
      <c r="L38" s="33"/>
      <c r="M38" s="33"/>
      <c r="N38" s="33"/>
      <c r="O38" s="33"/>
      <c r="P38" s="33"/>
    </row>
    <row r="39" customFormat="false" ht="11.25" hidden="false" customHeight="false" outlineLevel="0" collapsed="false">
      <c r="A39" s="1" t="s">
        <v>19</v>
      </c>
      <c r="B39" s="33"/>
      <c r="C39" s="45" t="n">
        <f aca="false">'Kops n'!C31:H31</f>
        <v>0</v>
      </c>
      <c r="D39" s="45"/>
      <c r="E39" s="45"/>
      <c r="F39" s="45"/>
      <c r="G39" s="45"/>
      <c r="H39" s="45"/>
      <c r="I39" s="33"/>
      <c r="J39" s="33"/>
      <c r="K39" s="33"/>
      <c r="L39" s="33"/>
      <c r="M39" s="33"/>
      <c r="N39" s="33"/>
      <c r="O39" s="33"/>
      <c r="P39" s="33"/>
    </row>
    <row r="40" customFormat="false" ht="11.25" hidden="false" customHeight="true" outlineLevel="0" collapsed="false">
      <c r="A40" s="33"/>
      <c r="B40" s="33"/>
      <c r="C40" s="31" t="s">
        <v>20</v>
      </c>
      <c r="D40" s="31"/>
      <c r="E40" s="31"/>
      <c r="F40" s="31"/>
      <c r="G40" s="31"/>
      <c r="H40" s="31"/>
      <c r="I40" s="33"/>
      <c r="J40" s="33"/>
      <c r="K40" s="33"/>
      <c r="L40" s="33"/>
      <c r="M40" s="33"/>
      <c r="N40" s="33"/>
      <c r="O40" s="33"/>
      <c r="P40" s="33"/>
    </row>
    <row r="41" customFormat="false" ht="11.25" hidden="false" customHeight="false" outlineLevel="0" collapsed="false">
      <c r="A41" s="33"/>
      <c r="B41" s="33"/>
      <c r="C41" s="33"/>
      <c r="D41" s="33"/>
      <c r="E41" s="33"/>
      <c r="F41" s="33"/>
      <c r="G41" s="33"/>
      <c r="H41" s="33"/>
      <c r="I41" s="33"/>
      <c r="J41" s="33"/>
      <c r="K41" s="33"/>
      <c r="L41" s="33"/>
      <c r="M41" s="33"/>
      <c r="N41" s="33"/>
      <c r="O41" s="33"/>
      <c r="P41" s="33"/>
    </row>
    <row r="42" customFormat="false" ht="11.25" hidden="false" customHeight="false" outlineLevel="0" collapsed="false">
      <c r="A42" s="96" t="str">
        <f aca="false">'Kops n'!A34:D34</f>
        <v>Tāme sastādīta:</v>
      </c>
      <c r="B42" s="96"/>
      <c r="C42" s="96"/>
      <c r="D42" s="96"/>
      <c r="E42" s="33"/>
      <c r="F42" s="33"/>
      <c r="G42" s="33"/>
      <c r="H42" s="33"/>
      <c r="I42" s="33"/>
      <c r="J42" s="33"/>
      <c r="K42" s="33"/>
      <c r="L42" s="33"/>
      <c r="M42" s="33"/>
      <c r="N42" s="33"/>
      <c r="O42" s="33"/>
      <c r="P42" s="33"/>
    </row>
    <row r="43" customFormat="false" ht="11.25" hidden="false" customHeight="false" outlineLevel="0" collapsed="false">
      <c r="A43" s="33"/>
      <c r="B43" s="33"/>
      <c r="C43" s="33"/>
      <c r="D43" s="33"/>
      <c r="E43" s="33"/>
      <c r="F43" s="33"/>
      <c r="G43" s="33"/>
      <c r="H43" s="33"/>
      <c r="I43" s="33"/>
      <c r="J43" s="33"/>
      <c r="K43" s="33"/>
      <c r="L43" s="33"/>
      <c r="M43" s="33"/>
      <c r="N43" s="33"/>
      <c r="O43" s="33"/>
      <c r="P43" s="33"/>
    </row>
    <row r="44" customFormat="false" ht="11.25" hidden="false" customHeight="false" outlineLevel="0" collapsed="false">
      <c r="A44" s="1" t="s">
        <v>48</v>
      </c>
      <c r="B44" s="33"/>
      <c r="C44" s="45" t="n">
        <f aca="false">'Kops n'!C36:H36</f>
        <v>0</v>
      </c>
      <c r="D44" s="45"/>
      <c r="E44" s="45"/>
      <c r="F44" s="45"/>
      <c r="G44" s="45"/>
      <c r="H44" s="45"/>
      <c r="I44" s="33"/>
      <c r="J44" s="33"/>
      <c r="K44" s="33"/>
      <c r="L44" s="33"/>
      <c r="M44" s="33"/>
      <c r="N44" s="33"/>
      <c r="O44" s="33"/>
      <c r="P44" s="33"/>
    </row>
    <row r="45" customFormat="false" ht="11.25" hidden="false" customHeight="true" outlineLevel="0" collapsed="false">
      <c r="A45" s="33"/>
      <c r="B45" s="33"/>
      <c r="C45" s="31" t="s">
        <v>20</v>
      </c>
      <c r="D45" s="31"/>
      <c r="E45" s="31"/>
      <c r="F45" s="31"/>
      <c r="G45" s="31"/>
      <c r="H45" s="31"/>
      <c r="I45" s="33"/>
      <c r="J45" s="33"/>
      <c r="K45" s="33"/>
      <c r="L45" s="33"/>
      <c r="M45" s="33"/>
      <c r="N45" s="33"/>
      <c r="O45" s="33"/>
      <c r="P45" s="33"/>
    </row>
    <row r="46" customFormat="false" ht="11.25" hidden="false" customHeight="false" outlineLevel="0" collapsed="false">
      <c r="A46" s="33"/>
      <c r="B46" s="33"/>
      <c r="C46" s="33"/>
      <c r="D46" s="33"/>
      <c r="E46" s="33"/>
      <c r="F46" s="33"/>
      <c r="G46" s="33"/>
      <c r="H46" s="33"/>
      <c r="I46" s="33"/>
      <c r="J46" s="33"/>
      <c r="K46" s="33"/>
      <c r="L46" s="33"/>
      <c r="M46" s="33"/>
      <c r="N46" s="33"/>
      <c r="O46" s="33"/>
      <c r="P46" s="33"/>
    </row>
    <row r="47" customFormat="false" ht="11.25" hidden="false" customHeight="false" outlineLevel="0" collapsed="false">
      <c r="A47" s="97" t="s">
        <v>21</v>
      </c>
      <c r="B47" s="98"/>
      <c r="C47" s="99" t="n">
        <f aca="false">'Kops n'!C39</f>
        <v>0</v>
      </c>
      <c r="D47" s="98"/>
      <c r="E47" s="33"/>
      <c r="F47" s="33"/>
      <c r="G47" s="33"/>
      <c r="H47" s="33"/>
      <c r="I47" s="33"/>
      <c r="J47" s="33"/>
      <c r="K47" s="33"/>
      <c r="L47" s="33"/>
      <c r="M47" s="33"/>
      <c r="N47" s="33"/>
      <c r="O47" s="33"/>
      <c r="P47" s="33"/>
    </row>
    <row r="48" customFormat="false" ht="11.25" hidden="false" customHeight="false" outlineLevel="0" collapsed="false">
      <c r="A48" s="33"/>
      <c r="B48" s="33"/>
      <c r="C48" s="33"/>
      <c r="D48" s="33"/>
      <c r="E48" s="33"/>
      <c r="F48" s="33"/>
      <c r="G48" s="33"/>
      <c r="H48" s="33"/>
      <c r="I48" s="33"/>
      <c r="J48" s="33"/>
      <c r="K48" s="33"/>
      <c r="L48" s="33"/>
      <c r="M48" s="33"/>
      <c r="N48" s="33"/>
      <c r="O48" s="33"/>
      <c r="P48"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36:K36"/>
    <mergeCell ref="C39:H39"/>
    <mergeCell ref="C40:H40"/>
    <mergeCell ref="A42:D42"/>
    <mergeCell ref="C44:H44"/>
    <mergeCell ref="C45:H45"/>
  </mergeCells>
  <conditionalFormatting sqref="N9:O9 A14:G35 I14:J35">
    <cfRule type="cellIs" priority="2" operator="equal" aboveAverage="0" equalAverage="0" bottom="0" percent="0" rank="0" text="" dxfId="1">
      <formula>0</formula>
    </cfRule>
  </conditionalFormatting>
  <conditionalFormatting sqref="A9:F9">
    <cfRule type="containsText" priority="3" operator="containsText" aboveAverage="0" equalAverage="0" bottom="0" percent="0" rank="0" text="Tāme sastādīta  20__. gada tirgus cenās, pamatojoties uz ___ daļas rasējumiem" dxfId="3">
      <formula>NOT(ISERROR(SEARCH("Tāme sastādīta  20__. gada tirgus cenās, pamatojoties uz ___ daļas rasējumiem",A9)))</formula>
    </cfRule>
  </conditionalFormatting>
  <conditionalFormatting sqref="C2:I2">
    <cfRule type="cellIs" priority="4" operator="equal" aboveAverage="0" equalAverage="0" bottom="0" percent="0" rank="0" text="" dxfId="3">
      <formula>0</formula>
    </cfRule>
  </conditionalFormatting>
  <conditionalFormatting sqref="H14:H35 K14:Q35 C44:H44">
    <cfRule type="cellIs" priority="5" operator="equal" aboveAverage="0" equalAverage="0" bottom="0" percent="0" rank="0" text="" dxfId="0">
      <formula>0</formula>
    </cfRule>
  </conditionalFormatting>
  <conditionalFormatting sqref="C39:H39">
    <cfRule type="cellIs" priority="6" operator="equal" aboveAverage="0" equalAverage="0" bottom="0" percent="0" rank="0" text="" dxfId="0">
      <formula>0</formula>
    </cfRule>
  </conditionalFormatting>
  <conditionalFormatting sqref="L36:P36">
    <cfRule type="cellIs" priority="7" operator="equal" aboveAverage="0" equalAverage="0" bottom="0" percent="0" rank="0" text="" dxfId="1">
      <formula>0</formula>
    </cfRule>
  </conditionalFormatting>
  <conditionalFormatting sqref="C4:I4">
    <cfRule type="cellIs" priority="8" operator="equal" aboveAverage="0" equalAverage="0" bottom="0" percent="0" rank="0" text="" dxfId="3">
      <formula>0</formula>
    </cfRule>
  </conditionalFormatting>
  <conditionalFormatting sqref="D5:L8">
    <cfRule type="cellIs" priority="9" operator="equal" aboveAverage="0" equalAverage="0" bottom="0" percent="0" rank="0" text="" dxfId="1">
      <formula>0</formula>
    </cfRule>
  </conditionalFormatting>
  <conditionalFormatting sqref="D1">
    <cfRule type="cellIs" priority="10" operator="equal" aboveAverage="0" equalAverage="0" bottom="0" percent="0" rank="0" text="" dxfId="0">
      <formula>0</formula>
    </cfRule>
  </conditionalFormatting>
  <conditionalFormatting sqref="A36:K36">
    <cfRule type="containsText" priority="11" operator="containsText" aboveAverage="0" equalAverage="0" bottom="0" percent="0" rank="0" text="Tiešās izmaksas kopā, t. sk. darba devēja sociālais nodoklis __.__% " dxfId="3">
      <formula>NOT(ISERROR(SEARCH("Tiešās izmaksas kopā, t. sk. darba devēja sociālais nodoklis __.__% ",A36)))</formula>
    </cfRule>
  </conditionalFormatting>
  <conditionalFormatting sqref="G19 G26 G33">
    <cfRule type="cellIs" priority="12" operator="equal" aboveAverage="0" equalAverage="0" bottom="0" percent="0" rank="0" text="" dxfId="1">
      <formula>0</formula>
    </cfRule>
  </conditionalFormatting>
  <conditionalFormatting sqref="F15:G15 I15:J15">
    <cfRule type="cellIs" priority="13" operator="equal" aboveAverage="0" equalAverage="0" bottom="0" percent="0" rank="0" text="" dxfId="1">
      <formula>0</formula>
    </cfRule>
  </conditionalFormatting>
  <conditionalFormatting sqref="H15">
    <cfRule type="cellIs" priority="14" operator="equal" aboveAverage="0" equalAverage="0" bottom="0" percent="0" rank="0" text="" dxfId="0">
      <formula>0</formula>
    </cfRule>
  </conditionalFormatting>
  <conditionalFormatting sqref="F16:G16 I16:J16">
    <cfRule type="cellIs" priority="15" operator="equal" aboveAverage="0" equalAverage="0" bottom="0" percent="0" rank="0" text="" dxfId="1">
      <formula>0</formula>
    </cfRule>
  </conditionalFormatting>
  <conditionalFormatting sqref="H16">
    <cfRule type="cellIs" priority="16" operator="equal" aboveAverage="0" equalAverage="0" bottom="0" percent="0" rank="0" text="" dxfId="0">
      <formula>0</formula>
    </cfRule>
  </conditionalFormatting>
  <conditionalFormatting sqref="F19:G19 I19:J19">
    <cfRule type="cellIs" priority="17" operator="equal" aboveAverage="0" equalAverage="0" bottom="0" percent="0" rank="0" text="" dxfId="1">
      <formula>0</formula>
    </cfRule>
  </conditionalFormatting>
  <conditionalFormatting sqref="H19">
    <cfRule type="cellIs" priority="18" operator="equal" aboveAverage="0" equalAverage="0" bottom="0" percent="0" rank="0" text="" dxfId="0">
      <formula>0</formula>
    </cfRule>
  </conditionalFormatting>
  <conditionalFormatting sqref="F26:G26 I26:J26">
    <cfRule type="cellIs" priority="19" operator="equal" aboveAverage="0" equalAverage="0" bottom="0" percent="0" rank="0" text="" dxfId="1">
      <formula>0</formula>
    </cfRule>
  </conditionalFormatting>
  <conditionalFormatting sqref="H26">
    <cfRule type="cellIs" priority="20" operator="equal" aboveAverage="0" equalAverage="0" bottom="0" percent="0" rank="0" text="" dxfId="0">
      <formula>0</formula>
    </cfRule>
  </conditionalFormatting>
  <conditionalFormatting sqref="I20:I23">
    <cfRule type="cellIs" priority="21" operator="equal" aboveAverage="0" equalAverage="0" bottom="0" percent="0" rank="0" text="" dxfId="0">
      <formula>0</formula>
    </cfRule>
  </conditionalFormatting>
  <conditionalFormatting sqref="I20:I23">
    <cfRule type="cellIs" priority="22" operator="equal" aboveAverage="0" equalAverage="0" bottom="0" percent="0" rank="0" text="" dxfId="0">
      <formula>0</formula>
    </cfRule>
  </conditionalFormatting>
  <conditionalFormatting sqref="I27:I32">
    <cfRule type="cellIs" priority="23" operator="equal" aboveAverage="0" equalAverage="0" bottom="0" percent="0" rank="0" text="" dxfId="0">
      <formula>0</formula>
    </cfRule>
  </conditionalFormatting>
  <conditionalFormatting sqref="I27:I32">
    <cfRule type="cellIs" priority="24" operator="equal" aboveAverage="0" equalAverage="0" bottom="0" percent="0" rank="0" text="" dxfId="0">
      <formula>0</formula>
    </cfRule>
  </conditionalFormatting>
  <conditionalFormatting sqref="F33:G33 I33:J33">
    <cfRule type="cellIs" priority="25" operator="equal" aboveAverage="0" equalAverage="0" bottom="0" percent="0" rank="0" text="" dxfId="1">
      <formula>0</formula>
    </cfRule>
  </conditionalFormatting>
  <conditionalFormatting sqref="H33">
    <cfRule type="cellIs" priority="26" operator="equal" aboveAverage="0" equalAverage="0" bottom="0" percent="0" rank="0" text="" dxfId="0">
      <formula>0</formula>
    </cfRule>
  </conditionalFormatting>
  <conditionalFormatting sqref="G19 G26 G33">
    <cfRule type="cellIs" priority="27" operator="equal" aboveAverage="0" equalAverage="0" bottom="0" percent="0" rank="0" text="" dxfId="1">
      <formula>0</formula>
    </cfRule>
  </conditionalFormatting>
  <conditionalFormatting sqref="G19 G26 G33">
    <cfRule type="cellIs" priority="28" operator="equal" aboveAverage="0" equalAverage="0" bottom="0" percent="0" rank="0" text="" dxfId="1">
      <formula>0</formula>
    </cfRule>
  </conditionalFormatting>
  <conditionalFormatting sqref="A42">
    <cfRule type="containsText" priority="29" operator="containsText" aboveAverage="0" equalAverage="0" bottom="0" percent="0" rank="0" text="Tāme sastādīta ____. gada ___. ______________" dxfId="4">
      <formula>NOT(ISERROR(SEARCH("Tāme sastādīta ____. gada ___. ______________",A42)))</formula>
    </cfRule>
  </conditionalFormatting>
  <conditionalFormatting sqref="A47">
    <cfRule type="containsText" priority="30" operator="containsText" aboveAverage="0" equalAverage="0" bottom="0" percent="0" rank="0" text="Sertifikāta Nr. _________________________________" dxfId="4">
      <formula>NOT(ISERROR(SEARCH("Sertifikāta Nr. _________________________________",A47)))</formula>
    </cfRule>
  </conditionalFormatting>
  <dataValidations count="1">
    <dataValidation allowBlank="true" errorStyle="stop" operator="between" showDropDown="false" showErrorMessage="true" showInputMessage="true" sqref="Q14:Q35" type="list">
      <formula1>$Q$9:$Q$12</formula1>
      <formula2>0</formula2>
    </dataValidation>
  </dataValidations>
  <printOptions headings="false" gridLines="false" gridLinesSet="true" horizontalCentered="false" verticalCentered="false"/>
  <pageMargins left="0" right="0" top="0.39375" bottom="0.39375" header="0.511805555555555" footer="0.511805555555555"/>
  <pageSetup paperSize="9" scale="96"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92D050"/>
    <pageSetUpPr fitToPage="false"/>
  </sheetPr>
  <dimension ref="A1:P4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8" activeCellId="0" sqref="C38"/>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5.28"/>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5.43"/>
    <col collapsed="false" customWidth="true" hidden="false" outlineLevel="0" max="7" min="7" style="1" width="4.86"/>
    <col collapsed="false" customWidth="true" hidden="false" outlineLevel="0" max="10" min="8" style="1" width="6.71"/>
    <col collapsed="false" customWidth="true" hidden="false" outlineLevel="0" max="11" min="11" style="1" width="7"/>
    <col collapsed="false" customWidth="true" hidden="false" outlineLevel="0" max="15" min="12" style="1" width="7.71"/>
    <col collapsed="false" customWidth="true" hidden="false" outlineLevel="0" max="16" min="16" style="1" width="9"/>
    <col collapsed="false" customWidth="false" hidden="false" outlineLevel="0" max="1024" min="17" style="1" width="9.14"/>
  </cols>
  <sheetData>
    <row r="1" customFormat="false" ht="11.25" hidden="false" customHeight="false" outlineLevel="0" collapsed="false">
      <c r="A1" s="94"/>
      <c r="B1" s="94"/>
      <c r="C1" s="118" t="s">
        <v>51</v>
      </c>
      <c r="D1" s="119" t="n">
        <f aca="false">'4a+c+n'!D1</f>
        <v>4</v>
      </c>
      <c r="E1" s="94"/>
      <c r="F1" s="94"/>
      <c r="G1" s="94"/>
      <c r="H1" s="94"/>
      <c r="I1" s="94"/>
      <c r="J1" s="94"/>
      <c r="N1" s="120"/>
      <c r="O1" s="118"/>
      <c r="P1" s="121"/>
    </row>
    <row r="2" customFormat="false" ht="11.25" hidden="false" customHeight="false" outlineLevel="0" collapsed="false">
      <c r="A2" s="122"/>
      <c r="B2" s="122"/>
      <c r="C2" s="123" t="s">
        <v>244</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24</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229" t="n">
        <f aca="false">ar</f>
        <v>0</v>
      </c>
      <c r="B9" s="229"/>
      <c r="C9" s="229"/>
      <c r="D9" s="229"/>
      <c r="E9" s="229"/>
      <c r="F9" s="229"/>
      <c r="G9" s="128"/>
      <c r="H9" s="128"/>
      <c r="I9" s="128"/>
      <c r="J9" s="129" t="s">
        <v>53</v>
      </c>
      <c r="K9" s="129"/>
      <c r="L9" s="129"/>
      <c r="M9" s="129"/>
      <c r="N9" s="130" t="n">
        <f aca="false">P34</f>
        <v>0</v>
      </c>
      <c r="O9" s="130"/>
      <c r="P9" s="128"/>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row>
    <row r="11" customFormat="false" ht="12" hidden="false" customHeight="false" outlineLevel="0" collapsed="false">
      <c r="A11" s="131"/>
      <c r="B11" s="132"/>
      <c r="C11" s="5"/>
      <c r="D11" s="94"/>
      <c r="E11" s="94"/>
      <c r="F11" s="94"/>
      <c r="G11" s="94"/>
      <c r="H11" s="94"/>
      <c r="I11" s="94"/>
      <c r="J11" s="94"/>
      <c r="K11" s="94"/>
      <c r="L11" s="135"/>
      <c r="M11" s="135"/>
      <c r="N11" s="136"/>
      <c r="O11" s="120"/>
      <c r="P11" s="94"/>
    </row>
    <row r="12" customFormat="false" ht="11.25" hidden="false" customHeight="true" outlineLevel="0" collapsed="false">
      <c r="A12" s="58" t="s">
        <v>34</v>
      </c>
      <c r="B12" s="137" t="s">
        <v>56</v>
      </c>
      <c r="C12" s="138" t="s">
        <v>57</v>
      </c>
      <c r="D12" s="139" t="s">
        <v>58</v>
      </c>
      <c r="E12" s="140" t="s">
        <v>59</v>
      </c>
      <c r="F12" s="141" t="s">
        <v>60</v>
      </c>
      <c r="G12" s="141"/>
      <c r="H12" s="141"/>
      <c r="I12" s="141"/>
      <c r="J12" s="141"/>
      <c r="K12" s="141"/>
      <c r="L12" s="141" t="s">
        <v>61</v>
      </c>
      <c r="M12" s="141"/>
      <c r="N12" s="141"/>
      <c r="O12" s="141"/>
      <c r="P12" s="141"/>
    </row>
    <row r="13" customFormat="false" ht="118.5" hidden="false" customHeight="false" outlineLevel="0" collapsed="false">
      <c r="A13" s="58"/>
      <c r="B13" s="137"/>
      <c r="C13" s="138"/>
      <c r="D13" s="139"/>
      <c r="E13" s="140"/>
      <c r="F13" s="142" t="s">
        <v>63</v>
      </c>
      <c r="G13" s="143" t="s">
        <v>64</v>
      </c>
      <c r="H13" s="143" t="s">
        <v>65</v>
      </c>
      <c r="I13" s="143" t="s">
        <v>66</v>
      </c>
      <c r="J13" s="143" t="s">
        <v>67</v>
      </c>
      <c r="K13" s="144" t="s">
        <v>68</v>
      </c>
      <c r="L13" s="142" t="s">
        <v>63</v>
      </c>
      <c r="M13" s="143" t="s">
        <v>65</v>
      </c>
      <c r="N13" s="143" t="s">
        <v>66</v>
      </c>
      <c r="O13" s="143" t="s">
        <v>67</v>
      </c>
      <c r="P13" s="230" t="s">
        <v>68</v>
      </c>
    </row>
    <row r="14" customFormat="false" ht="11.25" hidden="false" customHeight="false" outlineLevel="0" collapsed="false">
      <c r="A14" s="13" t="n">
        <f aca="false">IF(P14=0,0,IF(COUNTBLANK(P14)=1,0,COUNTA($P$14:P14)))</f>
        <v>0</v>
      </c>
      <c r="B14" s="76" t="n">
        <f aca="false">IF($C$4="Attiecināmās izmaksas",IF('4a+c+n'!$Q16="A",'4a+c+n'!B16,0),0)</f>
        <v>0</v>
      </c>
      <c r="C14" s="76" t="n">
        <f aca="false">IF($C$4="Attiecināmās izmaksas",IF('4a+c+n'!$Q16="A",'4a+c+n'!C16,0),0)</f>
        <v>0</v>
      </c>
      <c r="D14" s="76" t="n">
        <f aca="false">IF($C$4="Attiecināmās izmaksas",IF('4a+c+n'!$Q16="A",'4a+c+n'!D16,0),0)</f>
        <v>0</v>
      </c>
      <c r="E14" s="77"/>
      <c r="F14" s="75"/>
      <c r="G14" s="76"/>
      <c r="H14" s="76" t="n">
        <f aca="false">IF($C$4="Attiecināmās izmaksas",IF('4a+c+n'!$Q16="A",'4a+c+n'!H16,0),0)</f>
        <v>0</v>
      </c>
      <c r="I14" s="76"/>
      <c r="J14" s="76"/>
      <c r="K14" s="77" t="n">
        <f aca="false">IF($C$4="Attiecināmās izmaksas",IF('4a+c+n'!$Q16="A",'4a+c+n'!K16,0),0)</f>
        <v>0</v>
      </c>
      <c r="L14" s="75" t="n">
        <f aca="false">IF($C$4="Attiecināmās izmaksas",IF('4a+c+n'!$Q16="A",'4a+c+n'!L16,0),0)</f>
        <v>0</v>
      </c>
      <c r="M14" s="76" t="n">
        <f aca="false">IF($C$4="Attiecināmās izmaksas",IF('4a+c+n'!$Q16="A",'4a+c+n'!M16,0),0)</f>
        <v>0</v>
      </c>
      <c r="N14" s="76" t="n">
        <f aca="false">IF($C$4="Attiecināmās izmaksas",IF('4a+c+n'!$Q16="A",'4a+c+n'!N16,0),0)</f>
        <v>0</v>
      </c>
      <c r="O14" s="76" t="n">
        <f aca="false">IF($C$4="Attiecināmās izmaksas",IF('4a+c+n'!$Q16="A",'4a+c+n'!O16,0),0)</f>
        <v>0</v>
      </c>
      <c r="P14" s="77" t="n">
        <f aca="false">IF($C$4="Attiecināmās izmaksas",IF('4a+c+n'!$Q16="A",'4a+c+n'!P16,0),0)</f>
        <v>0</v>
      </c>
    </row>
    <row r="15" customFormat="false" ht="11.25" hidden="false" customHeight="false" outlineLevel="0" collapsed="false">
      <c r="A15" s="13" t="n">
        <f aca="false">IF(P15=0,0,IF(COUNTBLANK(P15)=1,0,COUNTA($P$14:P15)))</f>
        <v>0</v>
      </c>
      <c r="B15" s="76" t="n">
        <f aca="false">IF($C$4="Attiecināmās izmaksas",IF('4a+c+n'!$Q17="A",'4a+c+n'!B17,0),0)</f>
        <v>0</v>
      </c>
      <c r="C15" s="76" t="n">
        <f aca="false">IF($C$4="Attiecināmās izmaksas",IF('4a+c+n'!$Q17="A",'4a+c+n'!C17,0),0)</f>
        <v>0</v>
      </c>
      <c r="D15" s="76" t="n">
        <f aca="false">IF($C$4="Attiecināmās izmaksas",IF('4a+c+n'!$Q17="A",'4a+c+n'!D17,0),0)</f>
        <v>0</v>
      </c>
      <c r="E15" s="77"/>
      <c r="F15" s="75"/>
      <c r="G15" s="76"/>
      <c r="H15" s="76" t="n">
        <f aca="false">IF($C$4="Attiecināmās izmaksas",IF('4a+c+n'!$Q17="A",'4a+c+n'!H17,0),0)</f>
        <v>0</v>
      </c>
      <c r="I15" s="76"/>
      <c r="J15" s="76"/>
      <c r="K15" s="77" t="n">
        <f aca="false">IF($C$4="Attiecināmās izmaksas",IF('4a+c+n'!$Q17="A",'4a+c+n'!K17,0),0)</f>
        <v>0</v>
      </c>
      <c r="L15" s="75" t="n">
        <f aca="false">IF($C$4="Attiecināmās izmaksas",IF('4a+c+n'!$Q17="A",'4a+c+n'!L17,0),0)</f>
        <v>0</v>
      </c>
      <c r="M15" s="76" t="n">
        <f aca="false">IF($C$4="Attiecināmās izmaksas",IF('4a+c+n'!$Q17="A",'4a+c+n'!M17,0),0)</f>
        <v>0</v>
      </c>
      <c r="N15" s="76" t="n">
        <f aca="false">IF($C$4="Attiecināmās izmaksas",IF('4a+c+n'!$Q17="A",'4a+c+n'!N17,0),0)</f>
        <v>0</v>
      </c>
      <c r="O15" s="76" t="n">
        <f aca="false">IF($C$4="Attiecināmās izmaksas",IF('4a+c+n'!$Q17="A",'4a+c+n'!O17,0),0)</f>
        <v>0</v>
      </c>
      <c r="P15" s="77" t="n">
        <f aca="false">IF($C$4="Attiecināmās izmaksas",IF('4a+c+n'!$Q17="A",'4a+c+n'!P17,0),0)</f>
        <v>0</v>
      </c>
    </row>
    <row r="16" customFormat="false" ht="11.25" hidden="false" customHeight="false" outlineLevel="0" collapsed="false">
      <c r="A16" s="13" t="n">
        <f aca="false">IF(P16=0,0,IF(COUNTBLANK(P16)=1,0,COUNTA($P$14:P16)))</f>
        <v>0</v>
      </c>
      <c r="B16" s="76" t="n">
        <f aca="false">IF($C$4="Attiecināmās izmaksas",IF('4a+c+n'!$Q18="A",'4a+c+n'!B18,0),0)</f>
        <v>0</v>
      </c>
      <c r="C16" s="76" t="n">
        <f aca="false">IF($C$4="Attiecināmās izmaksas",IF('4a+c+n'!$Q18="A",'4a+c+n'!C18,0),0)</f>
        <v>0</v>
      </c>
      <c r="D16" s="76" t="n">
        <f aca="false">IF($C$4="Attiecināmās izmaksas",IF('4a+c+n'!$Q18="A",'4a+c+n'!D18,0),0)</f>
        <v>0</v>
      </c>
      <c r="E16" s="77"/>
      <c r="F16" s="75"/>
      <c r="G16" s="76"/>
      <c r="H16" s="76" t="n">
        <f aca="false">IF($C$4="Attiecināmās izmaksas",IF('4a+c+n'!$Q18="A",'4a+c+n'!H18,0),0)</f>
        <v>0</v>
      </c>
      <c r="I16" s="76"/>
      <c r="J16" s="76"/>
      <c r="K16" s="77" t="n">
        <f aca="false">IF($C$4="Attiecināmās izmaksas",IF('4a+c+n'!$Q18="A",'4a+c+n'!K18,0),0)</f>
        <v>0</v>
      </c>
      <c r="L16" s="75" t="n">
        <f aca="false">IF($C$4="Attiecināmās izmaksas",IF('4a+c+n'!$Q18="A",'4a+c+n'!L18,0),0)</f>
        <v>0</v>
      </c>
      <c r="M16" s="76" t="n">
        <f aca="false">IF($C$4="Attiecināmās izmaksas",IF('4a+c+n'!$Q18="A",'4a+c+n'!M18,0),0)</f>
        <v>0</v>
      </c>
      <c r="N16" s="76" t="n">
        <f aca="false">IF($C$4="Attiecināmās izmaksas",IF('4a+c+n'!$Q18="A",'4a+c+n'!N18,0),0)</f>
        <v>0</v>
      </c>
      <c r="O16" s="76" t="n">
        <f aca="false">IF($C$4="Attiecināmās izmaksas",IF('4a+c+n'!$Q18="A",'4a+c+n'!O18,0),0)</f>
        <v>0</v>
      </c>
      <c r="P16" s="77" t="n">
        <f aca="false">IF($C$4="Attiecināmās izmaksas",IF('4a+c+n'!$Q18="A",'4a+c+n'!P18,0),0)</f>
        <v>0</v>
      </c>
    </row>
    <row r="17" customFormat="false" ht="11.25" hidden="false" customHeight="false" outlineLevel="0" collapsed="false">
      <c r="A17" s="13" t="n">
        <f aca="false">IF(P17=0,0,IF(COUNTBLANK(P17)=1,0,COUNTA($P$14:P17)))</f>
        <v>0</v>
      </c>
      <c r="B17" s="76" t="n">
        <f aca="false">IF($C$4="Attiecināmās izmaksas",IF('4a+c+n'!$Q19="A",'4a+c+n'!B19,0),0)</f>
        <v>0</v>
      </c>
      <c r="C17" s="76" t="n">
        <f aca="false">IF($C$4="Attiecināmās izmaksas",IF('4a+c+n'!$Q19="A",'4a+c+n'!C19,0),0)</f>
        <v>0</v>
      </c>
      <c r="D17" s="76" t="n">
        <f aca="false">IF($C$4="Attiecināmās izmaksas",IF('4a+c+n'!$Q19="A",'4a+c+n'!D19,0),0)</f>
        <v>0</v>
      </c>
      <c r="E17" s="77"/>
      <c r="F17" s="75"/>
      <c r="G17" s="76"/>
      <c r="H17" s="76" t="n">
        <f aca="false">IF($C$4="Attiecināmās izmaksas",IF('4a+c+n'!$Q19="A",'4a+c+n'!H19,0),0)</f>
        <v>0</v>
      </c>
      <c r="I17" s="76"/>
      <c r="J17" s="76"/>
      <c r="K17" s="77" t="n">
        <f aca="false">IF($C$4="Attiecināmās izmaksas",IF('4a+c+n'!$Q19="A",'4a+c+n'!K19,0),0)</f>
        <v>0</v>
      </c>
      <c r="L17" s="75" t="n">
        <f aca="false">IF($C$4="Attiecināmās izmaksas",IF('4a+c+n'!$Q19="A",'4a+c+n'!L19,0),0)</f>
        <v>0</v>
      </c>
      <c r="M17" s="76" t="n">
        <f aca="false">IF($C$4="Attiecināmās izmaksas",IF('4a+c+n'!$Q19="A",'4a+c+n'!M19,0),0)</f>
        <v>0</v>
      </c>
      <c r="N17" s="76" t="n">
        <f aca="false">IF($C$4="Attiecināmās izmaksas",IF('4a+c+n'!$Q19="A",'4a+c+n'!N19,0),0)</f>
        <v>0</v>
      </c>
      <c r="O17" s="76" t="n">
        <f aca="false">IF($C$4="Attiecināmās izmaksas",IF('4a+c+n'!$Q19="A",'4a+c+n'!O19,0),0)</f>
        <v>0</v>
      </c>
      <c r="P17" s="77" t="n">
        <f aca="false">IF($C$4="Attiecināmās izmaksas",IF('4a+c+n'!$Q19="A",'4a+c+n'!P19,0),0)</f>
        <v>0</v>
      </c>
    </row>
    <row r="18" customFormat="false" ht="11.25" hidden="false" customHeight="false" outlineLevel="0" collapsed="false">
      <c r="A18" s="13" t="n">
        <f aca="false">IF(P18=0,0,IF(COUNTBLANK(P18)=1,0,COUNTA($P$14:P18)))</f>
        <v>0</v>
      </c>
      <c r="B18" s="76" t="n">
        <f aca="false">IF($C$4="Attiecināmās izmaksas",IF('4a+c+n'!$Q20="A",'4a+c+n'!B20,0),0)</f>
        <v>0</v>
      </c>
      <c r="C18" s="76" t="n">
        <f aca="false">IF($C$4="Attiecināmās izmaksas",IF('4a+c+n'!$Q20="A",'4a+c+n'!C20,0),0)</f>
        <v>0</v>
      </c>
      <c r="D18" s="76" t="n">
        <f aca="false">IF($C$4="Attiecināmās izmaksas",IF('4a+c+n'!$Q20="A",'4a+c+n'!D20,0),0)</f>
        <v>0</v>
      </c>
      <c r="E18" s="77"/>
      <c r="F18" s="75"/>
      <c r="G18" s="76"/>
      <c r="H18" s="76" t="n">
        <f aca="false">IF($C$4="Attiecināmās izmaksas",IF('4a+c+n'!$Q20="A",'4a+c+n'!H20,0),0)</f>
        <v>0</v>
      </c>
      <c r="I18" s="76"/>
      <c r="J18" s="76"/>
      <c r="K18" s="77" t="n">
        <f aca="false">IF($C$4="Attiecināmās izmaksas",IF('4a+c+n'!$Q20="A",'4a+c+n'!K20,0),0)</f>
        <v>0</v>
      </c>
      <c r="L18" s="75" t="n">
        <f aca="false">IF($C$4="Attiecināmās izmaksas",IF('4a+c+n'!$Q20="A",'4a+c+n'!L20,0),0)</f>
        <v>0</v>
      </c>
      <c r="M18" s="76" t="n">
        <f aca="false">IF($C$4="Attiecināmās izmaksas",IF('4a+c+n'!$Q20="A",'4a+c+n'!M20,0),0)</f>
        <v>0</v>
      </c>
      <c r="N18" s="76" t="n">
        <f aca="false">IF($C$4="Attiecināmās izmaksas",IF('4a+c+n'!$Q20="A",'4a+c+n'!N20,0),0)</f>
        <v>0</v>
      </c>
      <c r="O18" s="76" t="n">
        <f aca="false">IF($C$4="Attiecināmās izmaksas",IF('4a+c+n'!$Q20="A",'4a+c+n'!O20,0),0)</f>
        <v>0</v>
      </c>
      <c r="P18" s="77" t="n">
        <f aca="false">IF($C$4="Attiecināmās izmaksas",IF('4a+c+n'!$Q20="A",'4a+c+n'!P20,0),0)</f>
        <v>0</v>
      </c>
    </row>
    <row r="19" customFormat="false" ht="11.25" hidden="false" customHeight="false" outlineLevel="0" collapsed="false">
      <c r="A19" s="13" t="n">
        <f aca="false">IF(P19=0,0,IF(COUNTBLANK(P19)=1,0,COUNTA($P$14:P19)))</f>
        <v>0</v>
      </c>
      <c r="B19" s="76" t="n">
        <f aca="false">IF($C$4="Attiecināmās izmaksas",IF('4a+c+n'!$Q21="A",'4a+c+n'!B21,0),0)</f>
        <v>0</v>
      </c>
      <c r="C19" s="76" t="n">
        <f aca="false">IF($C$4="Attiecināmās izmaksas",IF('4a+c+n'!$Q21="A",'4a+c+n'!C21,0),0)</f>
        <v>0</v>
      </c>
      <c r="D19" s="76" t="n">
        <f aca="false">IF($C$4="Attiecināmās izmaksas",IF('4a+c+n'!$Q21="A",'4a+c+n'!D21,0),0)</f>
        <v>0</v>
      </c>
      <c r="E19" s="77"/>
      <c r="F19" s="75"/>
      <c r="G19" s="76"/>
      <c r="H19" s="76" t="n">
        <f aca="false">IF($C$4="Attiecināmās izmaksas",IF('4a+c+n'!$Q21="A",'4a+c+n'!H21,0),0)</f>
        <v>0</v>
      </c>
      <c r="I19" s="76"/>
      <c r="J19" s="76"/>
      <c r="K19" s="77" t="n">
        <f aca="false">IF($C$4="Attiecināmās izmaksas",IF('4a+c+n'!$Q21="A",'4a+c+n'!K21,0),0)</f>
        <v>0</v>
      </c>
      <c r="L19" s="75" t="n">
        <f aca="false">IF($C$4="Attiecināmās izmaksas",IF('4a+c+n'!$Q21="A",'4a+c+n'!L21,0),0)</f>
        <v>0</v>
      </c>
      <c r="M19" s="76" t="n">
        <f aca="false">IF($C$4="Attiecināmās izmaksas",IF('4a+c+n'!$Q21="A",'4a+c+n'!M21,0),0)</f>
        <v>0</v>
      </c>
      <c r="N19" s="76" t="n">
        <f aca="false">IF($C$4="Attiecināmās izmaksas",IF('4a+c+n'!$Q21="A",'4a+c+n'!N21,0),0)</f>
        <v>0</v>
      </c>
      <c r="O19" s="76" t="n">
        <f aca="false">IF($C$4="Attiecināmās izmaksas",IF('4a+c+n'!$Q21="A",'4a+c+n'!O21,0),0)</f>
        <v>0</v>
      </c>
      <c r="P19" s="77" t="n">
        <f aca="false">IF($C$4="Attiecināmās izmaksas",IF('4a+c+n'!$Q21="A",'4a+c+n'!P21,0),0)</f>
        <v>0</v>
      </c>
    </row>
    <row r="20" customFormat="false" ht="11.25" hidden="false" customHeight="false" outlineLevel="0" collapsed="false">
      <c r="A20" s="13" t="n">
        <f aca="false">IF(P20=0,0,IF(COUNTBLANK(P20)=1,0,COUNTA($P$14:P20)))</f>
        <v>0</v>
      </c>
      <c r="B20" s="76" t="n">
        <f aca="false">IF($C$4="Attiecināmās izmaksas",IF('4a+c+n'!$Q22="A",'4a+c+n'!B22,0),0)</f>
        <v>0</v>
      </c>
      <c r="C20" s="76" t="n">
        <f aca="false">IF($C$4="Attiecināmās izmaksas",IF('4a+c+n'!$Q22="A",'4a+c+n'!C22,0),0)</f>
        <v>0</v>
      </c>
      <c r="D20" s="76" t="n">
        <f aca="false">IF($C$4="Attiecināmās izmaksas",IF('4a+c+n'!$Q22="A",'4a+c+n'!D22,0),0)</f>
        <v>0</v>
      </c>
      <c r="E20" s="77"/>
      <c r="F20" s="75"/>
      <c r="G20" s="76"/>
      <c r="H20" s="76" t="n">
        <f aca="false">IF($C$4="Attiecināmās izmaksas",IF('4a+c+n'!$Q22="A",'4a+c+n'!H22,0),0)</f>
        <v>0</v>
      </c>
      <c r="I20" s="76"/>
      <c r="J20" s="76"/>
      <c r="K20" s="77" t="n">
        <f aca="false">IF($C$4="Attiecināmās izmaksas",IF('4a+c+n'!$Q22="A",'4a+c+n'!K22,0),0)</f>
        <v>0</v>
      </c>
      <c r="L20" s="75" t="n">
        <f aca="false">IF($C$4="Attiecināmās izmaksas",IF('4a+c+n'!$Q22="A",'4a+c+n'!L22,0),0)</f>
        <v>0</v>
      </c>
      <c r="M20" s="76" t="n">
        <f aca="false">IF($C$4="Attiecināmās izmaksas",IF('4a+c+n'!$Q22="A",'4a+c+n'!M22,0),0)</f>
        <v>0</v>
      </c>
      <c r="N20" s="76" t="n">
        <f aca="false">IF($C$4="Attiecināmās izmaksas",IF('4a+c+n'!$Q22="A",'4a+c+n'!N22,0),0)</f>
        <v>0</v>
      </c>
      <c r="O20" s="76" t="n">
        <f aca="false">IF($C$4="Attiecināmās izmaksas",IF('4a+c+n'!$Q22="A",'4a+c+n'!O22,0),0)</f>
        <v>0</v>
      </c>
      <c r="P20" s="77" t="n">
        <f aca="false">IF($C$4="Attiecināmās izmaksas",IF('4a+c+n'!$Q22="A",'4a+c+n'!P22,0),0)</f>
        <v>0</v>
      </c>
    </row>
    <row r="21" customFormat="false" ht="11.25" hidden="false" customHeight="false" outlineLevel="0" collapsed="false">
      <c r="A21" s="13" t="n">
        <f aca="false">IF(P21=0,0,IF(COUNTBLANK(P21)=1,0,COUNTA($P$14:P21)))</f>
        <v>0</v>
      </c>
      <c r="B21" s="76" t="n">
        <f aca="false">IF($C$4="Attiecināmās izmaksas",IF('4a+c+n'!$Q23="A",'4a+c+n'!B23,0),0)</f>
        <v>0</v>
      </c>
      <c r="C21" s="76" t="n">
        <f aca="false">IF($C$4="Attiecināmās izmaksas",IF('4a+c+n'!$Q23="A",'4a+c+n'!C23,0),0)</f>
        <v>0</v>
      </c>
      <c r="D21" s="76" t="n">
        <f aca="false">IF($C$4="Attiecināmās izmaksas",IF('4a+c+n'!$Q23="A",'4a+c+n'!D23,0),0)</f>
        <v>0</v>
      </c>
      <c r="E21" s="77"/>
      <c r="F21" s="75"/>
      <c r="G21" s="76"/>
      <c r="H21" s="76" t="n">
        <f aca="false">IF($C$4="Attiecināmās izmaksas",IF('4a+c+n'!$Q23="A",'4a+c+n'!H23,0),0)</f>
        <v>0</v>
      </c>
      <c r="I21" s="76"/>
      <c r="J21" s="76"/>
      <c r="K21" s="77" t="n">
        <f aca="false">IF($C$4="Attiecināmās izmaksas",IF('4a+c+n'!$Q23="A",'4a+c+n'!K23,0),0)</f>
        <v>0</v>
      </c>
      <c r="L21" s="75" t="n">
        <f aca="false">IF($C$4="Attiecināmās izmaksas",IF('4a+c+n'!$Q23="A",'4a+c+n'!L23,0),0)</f>
        <v>0</v>
      </c>
      <c r="M21" s="76" t="n">
        <f aca="false">IF($C$4="Attiecināmās izmaksas",IF('4a+c+n'!$Q23="A",'4a+c+n'!M23,0),0)</f>
        <v>0</v>
      </c>
      <c r="N21" s="76" t="n">
        <f aca="false">IF($C$4="Attiecināmās izmaksas",IF('4a+c+n'!$Q23="A",'4a+c+n'!N23,0),0)</f>
        <v>0</v>
      </c>
      <c r="O21" s="76" t="n">
        <f aca="false">IF($C$4="Attiecināmās izmaksas",IF('4a+c+n'!$Q23="A",'4a+c+n'!O23,0),0)</f>
        <v>0</v>
      </c>
      <c r="P21" s="77" t="n">
        <f aca="false">IF($C$4="Attiecināmās izmaksas",IF('4a+c+n'!$Q23="A",'4a+c+n'!P23,0),0)</f>
        <v>0</v>
      </c>
    </row>
    <row r="22" customFormat="false" ht="11.25" hidden="false" customHeight="false" outlineLevel="0" collapsed="false">
      <c r="A22" s="13" t="n">
        <f aca="false">IF(P22=0,0,IF(COUNTBLANK(P22)=1,0,COUNTA($P$14:P22)))</f>
        <v>0</v>
      </c>
      <c r="B22" s="76" t="n">
        <f aca="false">IF($C$4="Attiecināmās izmaksas",IF('4a+c+n'!$Q24="A",'4a+c+n'!B24,0),0)</f>
        <v>0</v>
      </c>
      <c r="C22" s="76" t="n">
        <f aca="false">IF($C$4="Attiecināmās izmaksas",IF('4a+c+n'!$Q24="A",'4a+c+n'!C24,0),0)</f>
        <v>0</v>
      </c>
      <c r="D22" s="76" t="n">
        <f aca="false">IF($C$4="Attiecināmās izmaksas",IF('4a+c+n'!$Q24="A",'4a+c+n'!D24,0),0)</f>
        <v>0</v>
      </c>
      <c r="E22" s="77"/>
      <c r="F22" s="75"/>
      <c r="G22" s="76"/>
      <c r="H22" s="76" t="n">
        <f aca="false">IF($C$4="Attiecināmās izmaksas",IF('4a+c+n'!$Q24="A",'4a+c+n'!H24,0),0)</f>
        <v>0</v>
      </c>
      <c r="I22" s="76"/>
      <c r="J22" s="76"/>
      <c r="K22" s="77" t="n">
        <f aca="false">IF($C$4="Attiecināmās izmaksas",IF('4a+c+n'!$Q24="A",'4a+c+n'!K24,0),0)</f>
        <v>0</v>
      </c>
      <c r="L22" s="75" t="n">
        <f aca="false">IF($C$4="Attiecināmās izmaksas",IF('4a+c+n'!$Q24="A",'4a+c+n'!L24,0),0)</f>
        <v>0</v>
      </c>
      <c r="M22" s="76" t="n">
        <f aca="false">IF($C$4="Attiecināmās izmaksas",IF('4a+c+n'!$Q24="A",'4a+c+n'!M24,0),0)</f>
        <v>0</v>
      </c>
      <c r="N22" s="76" t="n">
        <f aca="false">IF($C$4="Attiecināmās izmaksas",IF('4a+c+n'!$Q24="A",'4a+c+n'!N24,0),0)</f>
        <v>0</v>
      </c>
      <c r="O22" s="76" t="n">
        <f aca="false">IF($C$4="Attiecināmās izmaksas",IF('4a+c+n'!$Q24="A",'4a+c+n'!O24,0),0)</f>
        <v>0</v>
      </c>
      <c r="P22" s="77" t="n">
        <f aca="false">IF($C$4="Attiecināmās izmaksas",IF('4a+c+n'!$Q24="A",'4a+c+n'!P24,0),0)</f>
        <v>0</v>
      </c>
    </row>
    <row r="23" customFormat="false" ht="11.25" hidden="false" customHeight="false" outlineLevel="0" collapsed="false">
      <c r="A23" s="13" t="n">
        <f aca="false">IF(P23=0,0,IF(COUNTBLANK(P23)=1,0,COUNTA($P$14:P23)))</f>
        <v>0</v>
      </c>
      <c r="B23" s="76" t="n">
        <f aca="false">IF($C$4="Attiecināmās izmaksas",IF('4a+c+n'!$Q25="A",'4a+c+n'!B25,0),0)</f>
        <v>0</v>
      </c>
      <c r="C23" s="76" t="n">
        <f aca="false">IF($C$4="Attiecināmās izmaksas",IF('4a+c+n'!$Q25="A",'4a+c+n'!C25,0),0)</f>
        <v>0</v>
      </c>
      <c r="D23" s="76" t="n">
        <f aca="false">IF($C$4="Attiecināmās izmaksas",IF('4a+c+n'!$Q25="A",'4a+c+n'!D25,0),0)</f>
        <v>0</v>
      </c>
      <c r="E23" s="77"/>
      <c r="F23" s="75"/>
      <c r="G23" s="76"/>
      <c r="H23" s="76" t="n">
        <f aca="false">IF($C$4="Attiecināmās izmaksas",IF('4a+c+n'!$Q25="A",'4a+c+n'!H25,0),0)</f>
        <v>0</v>
      </c>
      <c r="I23" s="76"/>
      <c r="J23" s="76"/>
      <c r="K23" s="77" t="n">
        <f aca="false">IF($C$4="Attiecināmās izmaksas",IF('4a+c+n'!$Q25="A",'4a+c+n'!K25,0),0)</f>
        <v>0</v>
      </c>
      <c r="L23" s="75" t="n">
        <f aca="false">IF($C$4="Attiecināmās izmaksas",IF('4a+c+n'!$Q25="A",'4a+c+n'!L25,0),0)</f>
        <v>0</v>
      </c>
      <c r="M23" s="76" t="n">
        <f aca="false">IF($C$4="Attiecināmās izmaksas",IF('4a+c+n'!$Q25="A",'4a+c+n'!M25,0),0)</f>
        <v>0</v>
      </c>
      <c r="N23" s="76" t="n">
        <f aca="false">IF($C$4="Attiecināmās izmaksas",IF('4a+c+n'!$Q25="A",'4a+c+n'!N25,0),0)</f>
        <v>0</v>
      </c>
      <c r="O23" s="76" t="n">
        <f aca="false">IF($C$4="Attiecināmās izmaksas",IF('4a+c+n'!$Q25="A",'4a+c+n'!O25,0),0)</f>
        <v>0</v>
      </c>
      <c r="P23" s="77" t="n">
        <f aca="false">IF($C$4="Attiecināmās izmaksas",IF('4a+c+n'!$Q25="A",'4a+c+n'!P25,0),0)</f>
        <v>0</v>
      </c>
    </row>
    <row r="24" customFormat="false" ht="11.25" hidden="false" customHeight="false" outlineLevel="0" collapsed="false">
      <c r="A24" s="13" t="n">
        <f aca="false">IF(P24=0,0,IF(COUNTBLANK(P24)=1,0,COUNTA($P$14:P24)))</f>
        <v>0</v>
      </c>
      <c r="B24" s="76" t="n">
        <f aca="false">IF($C$4="Attiecināmās izmaksas",IF('4a+c+n'!$Q26="A",'4a+c+n'!B26,0),0)</f>
        <v>0</v>
      </c>
      <c r="C24" s="76" t="n">
        <f aca="false">IF($C$4="Attiecināmās izmaksas",IF('4a+c+n'!$Q26="A",'4a+c+n'!C26,0),0)</f>
        <v>0</v>
      </c>
      <c r="D24" s="76" t="n">
        <f aca="false">IF($C$4="Attiecināmās izmaksas",IF('4a+c+n'!$Q26="A",'4a+c+n'!D26,0),0)</f>
        <v>0</v>
      </c>
      <c r="E24" s="77"/>
      <c r="F24" s="75"/>
      <c r="G24" s="76"/>
      <c r="H24" s="76" t="n">
        <f aca="false">IF($C$4="Attiecināmās izmaksas",IF('4a+c+n'!$Q26="A",'4a+c+n'!H26,0),0)</f>
        <v>0</v>
      </c>
      <c r="I24" s="76"/>
      <c r="J24" s="76"/>
      <c r="K24" s="77" t="n">
        <f aca="false">IF($C$4="Attiecināmās izmaksas",IF('4a+c+n'!$Q26="A",'4a+c+n'!K26,0),0)</f>
        <v>0</v>
      </c>
      <c r="L24" s="75" t="n">
        <f aca="false">IF($C$4="Attiecināmās izmaksas",IF('4a+c+n'!$Q26="A",'4a+c+n'!L26,0),0)</f>
        <v>0</v>
      </c>
      <c r="M24" s="76" t="n">
        <f aca="false">IF($C$4="Attiecināmās izmaksas",IF('4a+c+n'!$Q26="A",'4a+c+n'!M26,0),0)</f>
        <v>0</v>
      </c>
      <c r="N24" s="76" t="n">
        <f aca="false">IF($C$4="Attiecināmās izmaksas",IF('4a+c+n'!$Q26="A",'4a+c+n'!N26,0),0)</f>
        <v>0</v>
      </c>
      <c r="O24" s="76" t="n">
        <f aca="false">IF($C$4="Attiecināmās izmaksas",IF('4a+c+n'!$Q26="A",'4a+c+n'!O26,0),0)</f>
        <v>0</v>
      </c>
      <c r="P24" s="77" t="n">
        <f aca="false">IF($C$4="Attiecināmās izmaksas",IF('4a+c+n'!$Q26="A",'4a+c+n'!P26,0),0)</f>
        <v>0</v>
      </c>
    </row>
    <row r="25" customFormat="false" ht="11.25" hidden="false" customHeight="false" outlineLevel="0" collapsed="false">
      <c r="A25" s="13" t="n">
        <f aca="false">IF(P25=0,0,IF(COUNTBLANK(P25)=1,0,COUNTA($P$14:P25)))</f>
        <v>0</v>
      </c>
      <c r="B25" s="76" t="n">
        <f aca="false">IF($C$4="Attiecināmās izmaksas",IF('4a+c+n'!$Q27="A",'4a+c+n'!B27,0),0)</f>
        <v>0</v>
      </c>
      <c r="C25" s="76" t="n">
        <f aca="false">IF($C$4="Attiecināmās izmaksas",IF('4a+c+n'!$Q27="A",'4a+c+n'!C27,0),0)</f>
        <v>0</v>
      </c>
      <c r="D25" s="76" t="n">
        <f aca="false">IF($C$4="Attiecināmās izmaksas",IF('4a+c+n'!$Q27="A",'4a+c+n'!D27,0),0)</f>
        <v>0</v>
      </c>
      <c r="E25" s="77"/>
      <c r="F25" s="75"/>
      <c r="G25" s="76"/>
      <c r="H25" s="76" t="n">
        <f aca="false">IF($C$4="Attiecināmās izmaksas",IF('4a+c+n'!$Q27="A",'4a+c+n'!H27,0),0)</f>
        <v>0</v>
      </c>
      <c r="I25" s="76"/>
      <c r="J25" s="76"/>
      <c r="K25" s="77" t="n">
        <f aca="false">IF($C$4="Attiecināmās izmaksas",IF('4a+c+n'!$Q27="A",'4a+c+n'!K27,0),0)</f>
        <v>0</v>
      </c>
      <c r="L25" s="75" t="n">
        <f aca="false">IF($C$4="Attiecināmās izmaksas",IF('4a+c+n'!$Q27="A",'4a+c+n'!L27,0),0)</f>
        <v>0</v>
      </c>
      <c r="M25" s="76" t="n">
        <f aca="false">IF($C$4="Attiecināmās izmaksas",IF('4a+c+n'!$Q27="A",'4a+c+n'!M27,0),0)</f>
        <v>0</v>
      </c>
      <c r="N25" s="76" t="n">
        <f aca="false">IF($C$4="Attiecināmās izmaksas",IF('4a+c+n'!$Q27="A",'4a+c+n'!N27,0),0)</f>
        <v>0</v>
      </c>
      <c r="O25" s="76" t="n">
        <f aca="false">IF($C$4="Attiecināmās izmaksas",IF('4a+c+n'!$Q27="A",'4a+c+n'!O27,0),0)</f>
        <v>0</v>
      </c>
      <c r="P25" s="77" t="n">
        <f aca="false">IF($C$4="Attiecināmās izmaksas",IF('4a+c+n'!$Q27="A",'4a+c+n'!P27,0),0)</f>
        <v>0</v>
      </c>
    </row>
    <row r="26" customFormat="false" ht="11.25" hidden="false" customHeight="false" outlineLevel="0" collapsed="false">
      <c r="A26" s="13" t="n">
        <f aca="false">IF(P26=0,0,IF(COUNTBLANK(P26)=1,0,COUNTA($P$14:P26)))</f>
        <v>0</v>
      </c>
      <c r="B26" s="76" t="n">
        <f aca="false">IF($C$4="Attiecināmās izmaksas",IF('4a+c+n'!$Q28="A",'4a+c+n'!B28,0),0)</f>
        <v>0</v>
      </c>
      <c r="C26" s="76" t="n">
        <f aca="false">IF($C$4="Attiecināmās izmaksas",IF('4a+c+n'!$Q28="A",'4a+c+n'!C28,0),0)</f>
        <v>0</v>
      </c>
      <c r="D26" s="76" t="n">
        <f aca="false">IF($C$4="Attiecināmās izmaksas",IF('4a+c+n'!$Q28="A",'4a+c+n'!D28,0),0)</f>
        <v>0</v>
      </c>
      <c r="E26" s="77"/>
      <c r="F26" s="75"/>
      <c r="G26" s="76"/>
      <c r="H26" s="76" t="n">
        <f aca="false">IF($C$4="Attiecināmās izmaksas",IF('4a+c+n'!$Q28="A",'4a+c+n'!H28,0),0)</f>
        <v>0</v>
      </c>
      <c r="I26" s="76"/>
      <c r="J26" s="76"/>
      <c r="K26" s="77" t="n">
        <f aca="false">IF($C$4="Attiecināmās izmaksas",IF('4a+c+n'!$Q28="A",'4a+c+n'!K28,0),0)</f>
        <v>0</v>
      </c>
      <c r="L26" s="75" t="n">
        <f aca="false">IF($C$4="Attiecināmās izmaksas",IF('4a+c+n'!$Q28="A",'4a+c+n'!L28,0),0)</f>
        <v>0</v>
      </c>
      <c r="M26" s="76" t="n">
        <f aca="false">IF($C$4="Attiecināmās izmaksas",IF('4a+c+n'!$Q28="A",'4a+c+n'!M28,0),0)</f>
        <v>0</v>
      </c>
      <c r="N26" s="76" t="n">
        <f aca="false">IF($C$4="Attiecināmās izmaksas",IF('4a+c+n'!$Q28="A",'4a+c+n'!N28,0),0)</f>
        <v>0</v>
      </c>
      <c r="O26" s="76" t="n">
        <f aca="false">IF($C$4="Attiecināmās izmaksas",IF('4a+c+n'!$Q28="A",'4a+c+n'!O28,0),0)</f>
        <v>0</v>
      </c>
      <c r="P26" s="77" t="n">
        <f aca="false">IF($C$4="Attiecināmās izmaksas",IF('4a+c+n'!$Q28="A",'4a+c+n'!P28,0),0)</f>
        <v>0</v>
      </c>
    </row>
    <row r="27" customFormat="false" ht="11.25" hidden="false" customHeight="false" outlineLevel="0" collapsed="false">
      <c r="A27" s="13" t="n">
        <f aca="false">IF(P27=0,0,IF(COUNTBLANK(P27)=1,0,COUNTA($P$14:P27)))</f>
        <v>0</v>
      </c>
      <c r="B27" s="76" t="n">
        <f aca="false">IF($C$4="Attiecināmās izmaksas",IF('4a+c+n'!$Q29="A",'4a+c+n'!B29,0),0)</f>
        <v>0</v>
      </c>
      <c r="C27" s="76" t="n">
        <f aca="false">IF($C$4="Attiecināmās izmaksas",IF('4a+c+n'!$Q29="A",'4a+c+n'!C29,0),0)</f>
        <v>0</v>
      </c>
      <c r="D27" s="76" t="n">
        <f aca="false">IF($C$4="Attiecināmās izmaksas",IF('4a+c+n'!$Q29="A",'4a+c+n'!D29,0),0)</f>
        <v>0</v>
      </c>
      <c r="E27" s="77"/>
      <c r="F27" s="75"/>
      <c r="G27" s="76"/>
      <c r="H27" s="76" t="n">
        <f aca="false">IF($C$4="Attiecināmās izmaksas",IF('4a+c+n'!$Q29="A",'4a+c+n'!H29,0),0)</f>
        <v>0</v>
      </c>
      <c r="I27" s="76"/>
      <c r="J27" s="76"/>
      <c r="K27" s="77" t="n">
        <f aca="false">IF($C$4="Attiecināmās izmaksas",IF('4a+c+n'!$Q29="A",'4a+c+n'!K29,0),0)</f>
        <v>0</v>
      </c>
      <c r="L27" s="75" t="n">
        <f aca="false">IF($C$4="Attiecināmās izmaksas",IF('4a+c+n'!$Q29="A",'4a+c+n'!L29,0),0)</f>
        <v>0</v>
      </c>
      <c r="M27" s="76" t="n">
        <f aca="false">IF($C$4="Attiecināmās izmaksas",IF('4a+c+n'!$Q29="A",'4a+c+n'!M29,0),0)</f>
        <v>0</v>
      </c>
      <c r="N27" s="76" t="n">
        <f aca="false">IF($C$4="Attiecināmās izmaksas",IF('4a+c+n'!$Q29="A",'4a+c+n'!N29,0),0)</f>
        <v>0</v>
      </c>
      <c r="O27" s="76" t="n">
        <f aca="false">IF($C$4="Attiecināmās izmaksas",IF('4a+c+n'!$Q29="A",'4a+c+n'!O29,0),0)</f>
        <v>0</v>
      </c>
      <c r="P27" s="77" t="n">
        <f aca="false">IF($C$4="Attiecināmās izmaksas",IF('4a+c+n'!$Q29="A",'4a+c+n'!P29,0),0)</f>
        <v>0</v>
      </c>
    </row>
    <row r="28" customFormat="false" ht="11.25" hidden="false" customHeight="false" outlineLevel="0" collapsed="false">
      <c r="A28" s="13" t="n">
        <f aca="false">IF(P28=0,0,IF(COUNTBLANK(P28)=1,0,COUNTA($P$14:P28)))</f>
        <v>0</v>
      </c>
      <c r="B28" s="76" t="n">
        <f aca="false">IF($C$4="Attiecināmās izmaksas",IF('4a+c+n'!$Q30="A",'4a+c+n'!B30,0),0)</f>
        <v>0</v>
      </c>
      <c r="C28" s="76" t="n">
        <f aca="false">IF($C$4="Attiecināmās izmaksas",IF('4a+c+n'!$Q30="A",'4a+c+n'!C30,0),0)</f>
        <v>0</v>
      </c>
      <c r="D28" s="76" t="n">
        <f aca="false">IF($C$4="Attiecināmās izmaksas",IF('4a+c+n'!$Q30="A",'4a+c+n'!D30,0),0)</f>
        <v>0</v>
      </c>
      <c r="E28" s="77"/>
      <c r="F28" s="75"/>
      <c r="G28" s="76"/>
      <c r="H28" s="76" t="n">
        <f aca="false">IF($C$4="Attiecināmās izmaksas",IF('4a+c+n'!$Q30="A",'4a+c+n'!H30,0),0)</f>
        <v>0</v>
      </c>
      <c r="I28" s="76"/>
      <c r="J28" s="76"/>
      <c r="K28" s="77" t="n">
        <f aca="false">IF($C$4="Attiecināmās izmaksas",IF('4a+c+n'!$Q30="A",'4a+c+n'!K30,0),0)</f>
        <v>0</v>
      </c>
      <c r="L28" s="75" t="n">
        <f aca="false">IF($C$4="Attiecināmās izmaksas",IF('4a+c+n'!$Q30="A",'4a+c+n'!L30,0),0)</f>
        <v>0</v>
      </c>
      <c r="M28" s="76" t="n">
        <f aca="false">IF($C$4="Attiecināmās izmaksas",IF('4a+c+n'!$Q30="A",'4a+c+n'!M30,0),0)</f>
        <v>0</v>
      </c>
      <c r="N28" s="76" t="n">
        <f aca="false">IF($C$4="Attiecināmās izmaksas",IF('4a+c+n'!$Q30="A",'4a+c+n'!N30,0),0)</f>
        <v>0</v>
      </c>
      <c r="O28" s="76" t="n">
        <f aca="false">IF($C$4="Attiecināmās izmaksas",IF('4a+c+n'!$Q30="A",'4a+c+n'!O30,0),0)</f>
        <v>0</v>
      </c>
      <c r="P28" s="77" t="n">
        <f aca="false">IF($C$4="Attiecināmās izmaksas",IF('4a+c+n'!$Q30="A",'4a+c+n'!P30,0),0)</f>
        <v>0</v>
      </c>
    </row>
    <row r="29" customFormat="false" ht="11.25" hidden="false" customHeight="false" outlineLevel="0" collapsed="false">
      <c r="A29" s="13" t="n">
        <f aca="false">IF(P29=0,0,IF(COUNTBLANK(P29)=1,0,COUNTA($P$14:P29)))</f>
        <v>0</v>
      </c>
      <c r="B29" s="76" t="n">
        <f aca="false">IF($C$4="Attiecināmās izmaksas",IF('4a+c+n'!$Q31="A",'4a+c+n'!B31,0),0)</f>
        <v>0</v>
      </c>
      <c r="C29" s="76" t="n">
        <f aca="false">IF($C$4="Attiecināmās izmaksas",IF('4a+c+n'!$Q31="A",'4a+c+n'!C31,0),0)</f>
        <v>0</v>
      </c>
      <c r="D29" s="76" t="n">
        <f aca="false">IF($C$4="Attiecināmās izmaksas",IF('4a+c+n'!$Q31="A",'4a+c+n'!D31,0),0)</f>
        <v>0</v>
      </c>
      <c r="E29" s="77"/>
      <c r="F29" s="75"/>
      <c r="G29" s="76"/>
      <c r="H29" s="76" t="n">
        <f aca="false">IF($C$4="Attiecināmās izmaksas",IF('4a+c+n'!$Q31="A",'4a+c+n'!H31,0),0)</f>
        <v>0</v>
      </c>
      <c r="I29" s="76"/>
      <c r="J29" s="76"/>
      <c r="K29" s="77" t="n">
        <f aca="false">IF($C$4="Attiecināmās izmaksas",IF('4a+c+n'!$Q31="A",'4a+c+n'!K31,0),0)</f>
        <v>0</v>
      </c>
      <c r="L29" s="75" t="n">
        <f aca="false">IF($C$4="Attiecināmās izmaksas",IF('4a+c+n'!$Q31="A",'4a+c+n'!L31,0),0)</f>
        <v>0</v>
      </c>
      <c r="M29" s="76" t="n">
        <f aca="false">IF($C$4="Attiecināmās izmaksas",IF('4a+c+n'!$Q31="A",'4a+c+n'!M31,0),0)</f>
        <v>0</v>
      </c>
      <c r="N29" s="76" t="n">
        <f aca="false">IF($C$4="Attiecināmās izmaksas",IF('4a+c+n'!$Q31="A",'4a+c+n'!N31,0),0)</f>
        <v>0</v>
      </c>
      <c r="O29" s="76" t="n">
        <f aca="false">IF($C$4="Attiecināmās izmaksas",IF('4a+c+n'!$Q31="A",'4a+c+n'!O31,0),0)</f>
        <v>0</v>
      </c>
      <c r="P29" s="77" t="n">
        <f aca="false">IF($C$4="Attiecināmās izmaksas",IF('4a+c+n'!$Q31="A",'4a+c+n'!P31,0),0)</f>
        <v>0</v>
      </c>
    </row>
    <row r="30" customFormat="false" ht="11.25" hidden="false" customHeight="false" outlineLevel="0" collapsed="false">
      <c r="A30" s="13" t="n">
        <f aca="false">IF(P30=0,0,IF(COUNTBLANK(P30)=1,0,COUNTA($P$14:P30)))</f>
        <v>0</v>
      </c>
      <c r="B30" s="76" t="n">
        <f aca="false">IF($C$4="Attiecināmās izmaksas",IF('4a+c+n'!$Q32="A",'4a+c+n'!B32,0),0)</f>
        <v>0</v>
      </c>
      <c r="C30" s="76" t="n">
        <f aca="false">IF($C$4="Attiecināmās izmaksas",IF('4a+c+n'!$Q32="A",'4a+c+n'!C32,0),0)</f>
        <v>0</v>
      </c>
      <c r="D30" s="76" t="n">
        <f aca="false">IF($C$4="Attiecināmās izmaksas",IF('4a+c+n'!$Q32="A",'4a+c+n'!D32,0),0)</f>
        <v>0</v>
      </c>
      <c r="E30" s="77"/>
      <c r="F30" s="75"/>
      <c r="G30" s="76"/>
      <c r="H30" s="76" t="n">
        <f aca="false">IF($C$4="Attiecināmās izmaksas",IF('4a+c+n'!$Q32="A",'4a+c+n'!H32,0),0)</f>
        <v>0</v>
      </c>
      <c r="I30" s="76"/>
      <c r="J30" s="76"/>
      <c r="K30" s="77" t="n">
        <f aca="false">IF($C$4="Attiecināmās izmaksas",IF('4a+c+n'!$Q32="A",'4a+c+n'!K32,0),0)</f>
        <v>0</v>
      </c>
      <c r="L30" s="75" t="n">
        <f aca="false">IF($C$4="Attiecināmās izmaksas",IF('4a+c+n'!$Q32="A",'4a+c+n'!L32,0),0)</f>
        <v>0</v>
      </c>
      <c r="M30" s="76" t="n">
        <f aca="false">IF($C$4="Attiecināmās izmaksas",IF('4a+c+n'!$Q32="A",'4a+c+n'!M32,0),0)</f>
        <v>0</v>
      </c>
      <c r="N30" s="76" t="n">
        <f aca="false">IF($C$4="Attiecināmās izmaksas",IF('4a+c+n'!$Q32="A",'4a+c+n'!N32,0),0)</f>
        <v>0</v>
      </c>
      <c r="O30" s="76" t="n">
        <f aca="false">IF($C$4="Attiecināmās izmaksas",IF('4a+c+n'!$Q32="A",'4a+c+n'!O32,0),0)</f>
        <v>0</v>
      </c>
      <c r="P30" s="77" t="n">
        <f aca="false">IF($C$4="Attiecināmās izmaksas",IF('4a+c+n'!$Q32="A",'4a+c+n'!P32,0),0)</f>
        <v>0</v>
      </c>
    </row>
    <row r="31" customFormat="false" ht="11.25" hidden="false" customHeight="false" outlineLevel="0" collapsed="false">
      <c r="A31" s="13" t="n">
        <f aca="false">IF(P31=0,0,IF(COUNTBLANK(P31)=1,0,COUNTA($P$14:P31)))</f>
        <v>0</v>
      </c>
      <c r="B31" s="76" t="n">
        <f aca="false">IF($C$4="Attiecināmās izmaksas",IF('4a+c+n'!$Q33="A",'4a+c+n'!B33,0),0)</f>
        <v>0</v>
      </c>
      <c r="C31" s="76" t="n">
        <f aca="false">IF($C$4="Attiecināmās izmaksas",IF('4a+c+n'!$Q33="A",'4a+c+n'!C33,0),0)</f>
        <v>0</v>
      </c>
      <c r="D31" s="76" t="n">
        <f aca="false">IF($C$4="Attiecināmās izmaksas",IF('4a+c+n'!$Q33="A",'4a+c+n'!D33,0),0)</f>
        <v>0</v>
      </c>
      <c r="E31" s="77"/>
      <c r="F31" s="75"/>
      <c r="G31" s="76"/>
      <c r="H31" s="76" t="n">
        <f aca="false">IF($C$4="Attiecināmās izmaksas",IF('4a+c+n'!$Q33="A",'4a+c+n'!H33,0),0)</f>
        <v>0</v>
      </c>
      <c r="I31" s="76"/>
      <c r="J31" s="76"/>
      <c r="K31" s="77" t="n">
        <f aca="false">IF($C$4="Attiecināmās izmaksas",IF('4a+c+n'!$Q33="A",'4a+c+n'!K33,0),0)</f>
        <v>0</v>
      </c>
      <c r="L31" s="75" t="n">
        <f aca="false">IF($C$4="Attiecināmās izmaksas",IF('4a+c+n'!$Q33="A",'4a+c+n'!L33,0),0)</f>
        <v>0</v>
      </c>
      <c r="M31" s="76" t="n">
        <f aca="false">IF($C$4="Attiecināmās izmaksas",IF('4a+c+n'!$Q33="A",'4a+c+n'!M33,0),0)</f>
        <v>0</v>
      </c>
      <c r="N31" s="76" t="n">
        <f aca="false">IF($C$4="Attiecināmās izmaksas",IF('4a+c+n'!$Q33="A",'4a+c+n'!N33,0),0)</f>
        <v>0</v>
      </c>
      <c r="O31" s="76" t="n">
        <f aca="false">IF($C$4="Attiecināmās izmaksas",IF('4a+c+n'!$Q33="A",'4a+c+n'!O33,0),0)</f>
        <v>0</v>
      </c>
      <c r="P31" s="77" t="n">
        <f aca="false">IF($C$4="Attiecināmās izmaksas",IF('4a+c+n'!$Q33="A",'4a+c+n'!P33,0),0)</f>
        <v>0</v>
      </c>
    </row>
    <row r="32" customFormat="false" ht="11.25" hidden="false" customHeight="false" outlineLevel="0" collapsed="false">
      <c r="A32" s="13" t="n">
        <f aca="false">IF(P32=0,0,IF(COUNTBLANK(P32)=1,0,COUNTA($P$14:P32)))</f>
        <v>0</v>
      </c>
      <c r="B32" s="76" t="n">
        <f aca="false">IF($C$4="Attiecināmās izmaksas",IF('4a+c+n'!$Q34="A",'4a+c+n'!B34,0),0)</f>
        <v>0</v>
      </c>
      <c r="C32" s="76" t="n">
        <f aca="false">IF($C$4="Attiecināmās izmaksas",IF('4a+c+n'!$Q34="A",'4a+c+n'!C34,0),0)</f>
        <v>0</v>
      </c>
      <c r="D32" s="76" t="n">
        <f aca="false">IF($C$4="Attiecināmās izmaksas",IF('4a+c+n'!$Q34="A",'4a+c+n'!D34,0),0)</f>
        <v>0</v>
      </c>
      <c r="E32" s="77"/>
      <c r="F32" s="75"/>
      <c r="G32" s="76"/>
      <c r="H32" s="76" t="n">
        <f aca="false">IF($C$4="Attiecināmās izmaksas",IF('4a+c+n'!$Q34="A",'4a+c+n'!H34,0),0)</f>
        <v>0</v>
      </c>
      <c r="I32" s="76"/>
      <c r="J32" s="76"/>
      <c r="K32" s="77" t="n">
        <f aca="false">IF($C$4="Attiecināmās izmaksas",IF('4a+c+n'!$Q34="A",'4a+c+n'!K34,0),0)</f>
        <v>0</v>
      </c>
      <c r="L32" s="75" t="n">
        <f aca="false">IF($C$4="Attiecināmās izmaksas",IF('4a+c+n'!$Q34="A",'4a+c+n'!L34,0),0)</f>
        <v>0</v>
      </c>
      <c r="M32" s="76" t="n">
        <f aca="false">IF($C$4="Attiecināmās izmaksas",IF('4a+c+n'!$Q34="A",'4a+c+n'!M34,0),0)</f>
        <v>0</v>
      </c>
      <c r="N32" s="76" t="n">
        <f aca="false">IF($C$4="Attiecināmās izmaksas",IF('4a+c+n'!$Q34="A",'4a+c+n'!N34,0),0)</f>
        <v>0</v>
      </c>
      <c r="O32" s="76" t="n">
        <f aca="false">IF($C$4="Attiecināmās izmaksas",IF('4a+c+n'!$Q34="A",'4a+c+n'!O34,0),0)</f>
        <v>0</v>
      </c>
      <c r="P32" s="77" t="n">
        <f aca="false">IF($C$4="Attiecināmās izmaksas",IF('4a+c+n'!$Q34="A",'4a+c+n'!P34,0),0)</f>
        <v>0</v>
      </c>
    </row>
    <row r="33" customFormat="false" ht="11.25" hidden="false" customHeight="false" outlineLevel="0" collapsed="false">
      <c r="A33" s="13" t="n">
        <f aca="false">IF(P33=0,0,IF(COUNTBLANK(P33)=1,0,COUNTA($P$14:P33)))</f>
        <v>0</v>
      </c>
      <c r="B33" s="76" t="n">
        <f aca="false">IF($C$4="Attiecināmās izmaksas",IF('4a+c+n'!$Q35="A",'4a+c+n'!B35,0),0)</f>
        <v>0</v>
      </c>
      <c r="C33" s="76" t="n">
        <f aca="false">IF($C$4="Attiecināmās izmaksas",IF('4a+c+n'!$Q35="A",'4a+c+n'!C35,0),0)</f>
        <v>0</v>
      </c>
      <c r="D33" s="76" t="n">
        <f aca="false">IF($C$4="Attiecināmās izmaksas",IF('4a+c+n'!$Q35="A",'4a+c+n'!D35,0),0)</f>
        <v>0</v>
      </c>
      <c r="E33" s="77"/>
      <c r="F33" s="75"/>
      <c r="G33" s="76"/>
      <c r="H33" s="76" t="n">
        <f aca="false">IF($C$4="Attiecināmās izmaksas",IF('4a+c+n'!$Q35="A",'4a+c+n'!H35,0),0)</f>
        <v>0</v>
      </c>
      <c r="I33" s="76"/>
      <c r="J33" s="76"/>
      <c r="K33" s="77" t="n">
        <f aca="false">IF($C$4="Attiecināmās izmaksas",IF('4a+c+n'!$Q35="A",'4a+c+n'!K35,0),0)</f>
        <v>0</v>
      </c>
      <c r="L33" s="75" t="n">
        <f aca="false">IF($C$4="Attiecināmās izmaksas",IF('4a+c+n'!$Q35="A",'4a+c+n'!L35,0),0)</f>
        <v>0</v>
      </c>
      <c r="M33" s="76" t="n">
        <f aca="false">IF($C$4="Attiecināmās izmaksas",IF('4a+c+n'!$Q35="A",'4a+c+n'!M35,0),0)</f>
        <v>0</v>
      </c>
      <c r="N33" s="76" t="n">
        <f aca="false">IF($C$4="Attiecināmās izmaksas",IF('4a+c+n'!$Q35="A",'4a+c+n'!N35,0),0)</f>
        <v>0</v>
      </c>
      <c r="O33" s="76" t="n">
        <f aca="false">IF($C$4="Attiecināmās izmaksas",IF('4a+c+n'!$Q35="A",'4a+c+n'!O35,0),0)</f>
        <v>0</v>
      </c>
      <c r="P33" s="77" t="n">
        <f aca="false">IF($C$4="Attiecināmās izmaksas",IF('4a+c+n'!$Q35="A",'4a+c+n'!P35,0),0)</f>
        <v>0</v>
      </c>
    </row>
    <row r="34" customFormat="false" ht="12" hidden="false" customHeight="true" outlineLevel="0" collapsed="false">
      <c r="A34" s="226" t="s">
        <v>126</v>
      </c>
      <c r="B34" s="226"/>
      <c r="C34" s="226"/>
      <c r="D34" s="226"/>
      <c r="E34" s="226"/>
      <c r="F34" s="226"/>
      <c r="G34" s="226"/>
      <c r="H34" s="226"/>
      <c r="I34" s="226"/>
      <c r="J34" s="226"/>
      <c r="K34" s="226"/>
      <c r="L34" s="227" t="n">
        <f aca="false">SUM(L14:L33)</f>
        <v>0</v>
      </c>
      <c r="M34" s="233" t="n">
        <f aca="false">SUM(M14:M33)</f>
        <v>0</v>
      </c>
      <c r="N34" s="233" t="n">
        <f aca="false">SUM(N14:N33)</f>
        <v>0</v>
      </c>
      <c r="O34" s="233" t="n">
        <f aca="false">SUM(O14:O33)</f>
        <v>0</v>
      </c>
      <c r="P34" s="234" t="n">
        <f aca="false">SUM(P14:P33)</f>
        <v>0</v>
      </c>
    </row>
    <row r="35" customFormat="false" ht="11.25" hidden="false" customHeight="false" outlineLevel="0" collapsed="false">
      <c r="A35" s="33"/>
      <c r="B35" s="33"/>
      <c r="C35" s="33"/>
      <c r="D35" s="33"/>
      <c r="E35" s="33"/>
      <c r="F35" s="33"/>
      <c r="G35" s="33"/>
      <c r="H35" s="33"/>
      <c r="I35" s="33"/>
      <c r="J35" s="33"/>
      <c r="K35" s="33"/>
      <c r="L35" s="33"/>
      <c r="M35" s="33"/>
      <c r="N35" s="33"/>
      <c r="O35" s="33"/>
      <c r="P35" s="33"/>
    </row>
    <row r="36" customFormat="false" ht="11.25" hidden="false" customHeight="false" outlineLevel="0" collapsed="false">
      <c r="A36" s="33"/>
      <c r="B36" s="33"/>
      <c r="C36" s="33"/>
      <c r="D36" s="33"/>
      <c r="E36" s="33"/>
      <c r="F36" s="33"/>
      <c r="G36" s="33"/>
      <c r="H36" s="33"/>
      <c r="I36" s="33"/>
      <c r="J36" s="33"/>
      <c r="K36" s="33"/>
      <c r="L36" s="33"/>
      <c r="M36" s="33"/>
      <c r="N36" s="33"/>
      <c r="O36" s="33"/>
      <c r="P36" s="33"/>
    </row>
    <row r="37" customFormat="false" ht="11.25" hidden="false" customHeight="false" outlineLevel="0" collapsed="false">
      <c r="A37" s="1" t="s">
        <v>19</v>
      </c>
      <c r="B37" s="33"/>
      <c r="C37" s="45" t="n">
        <f aca="false">'Kops n'!C31:H31</f>
        <v>0</v>
      </c>
      <c r="D37" s="45"/>
      <c r="E37" s="45"/>
      <c r="F37" s="45"/>
      <c r="G37" s="45"/>
      <c r="H37" s="45"/>
      <c r="I37" s="33"/>
      <c r="J37" s="33"/>
      <c r="K37" s="33"/>
      <c r="L37" s="33"/>
      <c r="M37" s="33"/>
      <c r="N37" s="33"/>
      <c r="O37" s="33"/>
      <c r="P37" s="33"/>
    </row>
    <row r="38" customFormat="false" ht="11.25" hidden="false" customHeight="true" outlineLevel="0" collapsed="false">
      <c r="A38" s="33"/>
      <c r="B38" s="33"/>
      <c r="C38" s="31" t="s">
        <v>20</v>
      </c>
      <c r="D38" s="31"/>
      <c r="E38" s="31"/>
      <c r="F38" s="31"/>
      <c r="G38" s="31"/>
      <c r="H38" s="31"/>
      <c r="I38" s="33"/>
      <c r="J38" s="33"/>
      <c r="K38" s="33"/>
      <c r="L38" s="33"/>
      <c r="M38" s="33"/>
      <c r="N38" s="33"/>
      <c r="O38" s="33"/>
      <c r="P38" s="33"/>
    </row>
    <row r="39" customFormat="false" ht="11.25" hidden="false" customHeight="false" outlineLevel="0" collapsed="false">
      <c r="A39" s="33"/>
      <c r="B39" s="33"/>
      <c r="C39" s="33"/>
      <c r="D39" s="33"/>
      <c r="E39" s="33"/>
      <c r="F39" s="33"/>
      <c r="G39" s="33"/>
      <c r="H39" s="33"/>
      <c r="I39" s="33"/>
      <c r="J39" s="33"/>
      <c r="K39" s="33"/>
      <c r="L39" s="33"/>
      <c r="M39" s="33"/>
      <c r="N39" s="33"/>
      <c r="O39" s="33"/>
      <c r="P39" s="33"/>
    </row>
    <row r="40" customFormat="false" ht="11.25" hidden="false" customHeight="false" outlineLevel="0" collapsed="false">
      <c r="A40" s="96" t="str">
        <f aca="false">'Kops n'!A34:D34</f>
        <v>Tāme sastādīta:</v>
      </c>
      <c r="B40" s="96"/>
      <c r="C40" s="96"/>
      <c r="D40" s="96"/>
      <c r="E40" s="33"/>
      <c r="F40" s="33"/>
      <c r="G40" s="33"/>
      <c r="H40" s="33"/>
      <c r="I40" s="33"/>
      <c r="J40" s="33"/>
      <c r="K40" s="33"/>
      <c r="L40" s="33"/>
      <c r="M40" s="33"/>
      <c r="N40" s="33"/>
      <c r="O40" s="33"/>
      <c r="P40" s="33"/>
    </row>
    <row r="41" customFormat="false" ht="11.25" hidden="false" customHeight="false" outlineLevel="0" collapsed="false">
      <c r="A41" s="33"/>
      <c r="B41" s="33"/>
      <c r="C41" s="33"/>
      <c r="D41" s="33"/>
      <c r="E41" s="33"/>
      <c r="F41" s="33"/>
      <c r="G41" s="33"/>
      <c r="H41" s="33"/>
      <c r="I41" s="33"/>
      <c r="J41" s="33"/>
      <c r="K41" s="33"/>
      <c r="L41" s="33"/>
      <c r="M41" s="33"/>
      <c r="N41" s="33"/>
      <c r="O41" s="33"/>
      <c r="P41" s="33"/>
    </row>
    <row r="42" customFormat="false" ht="11.25" hidden="false" customHeight="false" outlineLevel="0" collapsed="false">
      <c r="A42" s="1" t="s">
        <v>48</v>
      </c>
      <c r="B42" s="33"/>
      <c r="C42" s="45" t="n">
        <f aca="false">'Kops n'!C36:H36</f>
        <v>0</v>
      </c>
      <c r="D42" s="45"/>
      <c r="E42" s="45"/>
      <c r="F42" s="45"/>
      <c r="G42" s="45"/>
      <c r="H42" s="45"/>
      <c r="I42" s="33"/>
      <c r="J42" s="33"/>
      <c r="K42" s="33"/>
      <c r="L42" s="33"/>
      <c r="M42" s="33"/>
      <c r="N42" s="33"/>
      <c r="O42" s="33"/>
      <c r="P42" s="33"/>
    </row>
    <row r="43" customFormat="false" ht="11.25" hidden="false" customHeight="true" outlineLevel="0" collapsed="false">
      <c r="A43" s="33"/>
      <c r="B43" s="33"/>
      <c r="C43" s="31" t="s">
        <v>20</v>
      </c>
      <c r="D43" s="31"/>
      <c r="E43" s="31"/>
      <c r="F43" s="31"/>
      <c r="G43" s="31"/>
      <c r="H43" s="31"/>
      <c r="I43" s="33"/>
      <c r="J43" s="33"/>
      <c r="K43" s="33"/>
      <c r="L43" s="33"/>
      <c r="M43" s="33"/>
      <c r="N43" s="33"/>
      <c r="O43" s="33"/>
      <c r="P43" s="33"/>
    </row>
    <row r="44" customFormat="false" ht="11.25" hidden="false" customHeight="false" outlineLevel="0" collapsed="false">
      <c r="A44" s="33"/>
      <c r="B44" s="33"/>
      <c r="C44" s="33"/>
      <c r="D44" s="33"/>
      <c r="E44" s="33"/>
      <c r="F44" s="33"/>
      <c r="G44" s="33"/>
      <c r="H44" s="33"/>
      <c r="I44" s="33"/>
      <c r="J44" s="33"/>
      <c r="K44" s="33"/>
      <c r="L44" s="33"/>
      <c r="M44" s="33"/>
      <c r="N44" s="33"/>
      <c r="O44" s="33"/>
      <c r="P44" s="33"/>
    </row>
    <row r="45" customFormat="false" ht="11.25" hidden="false" customHeight="false" outlineLevel="0" collapsed="false">
      <c r="A45" s="97" t="s">
        <v>21</v>
      </c>
      <c r="B45" s="98"/>
      <c r="C45" s="99" t="n">
        <f aca="false">'Kops n'!C39</f>
        <v>0</v>
      </c>
      <c r="D45" s="98"/>
      <c r="E45" s="33"/>
      <c r="F45" s="33"/>
      <c r="G45" s="33"/>
      <c r="H45" s="33"/>
      <c r="I45" s="33"/>
      <c r="J45" s="33"/>
      <c r="K45" s="33"/>
      <c r="L45" s="33"/>
      <c r="M45" s="33"/>
      <c r="N45" s="33"/>
      <c r="O45" s="33"/>
      <c r="P45" s="33"/>
    </row>
    <row r="46" customFormat="false" ht="11.25" hidden="false" customHeight="false" outlineLevel="0" collapsed="false">
      <c r="A46" s="33"/>
      <c r="B46" s="33"/>
      <c r="C46" s="33"/>
      <c r="D46" s="33"/>
      <c r="E46" s="33"/>
      <c r="F46" s="33"/>
      <c r="G46" s="33"/>
      <c r="H46" s="33"/>
      <c r="I46" s="33"/>
      <c r="J46" s="33"/>
      <c r="K46" s="33"/>
      <c r="L46" s="33"/>
      <c r="M46" s="33"/>
      <c r="N46" s="33"/>
      <c r="O46" s="33"/>
      <c r="P46"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34:K34"/>
    <mergeCell ref="C37:H37"/>
    <mergeCell ref="C38:H38"/>
    <mergeCell ref="A40:D40"/>
    <mergeCell ref="C42:H42"/>
    <mergeCell ref="C43:H43"/>
  </mergeCells>
  <conditionalFormatting sqref="A34:K34">
    <cfRule type="containsText" priority="2" operator="containsText" aboveAverage="0" equalAverage="0" bottom="0" percent="0" rank="0" text="Tiešās izmaksas kopā, t. sk. darba devēja sociālais nodoklis __.__% " dxfId="3">
      <formula>NOT(ISERROR(SEARCH("Tiešās izmaksas kopā, t. sk. darba devēja sociālais nodoklis __.__% ",A34)))</formula>
    </cfRule>
  </conditionalFormatting>
  <conditionalFormatting sqref="C2:I2 D5:L8 N9:O9 A14:P33 L34:P34 C37:H37 C42:H42 C45">
    <cfRule type="cellIs" priority="3" operator="equal" aboveAverage="0" equalAverage="0" bottom="0" percent="0" rank="0" text="" dxfId="1">
      <formula>0</formula>
    </cfRule>
  </conditionalFormatting>
  <printOptions headings="false" gridLines="false" gridLinesSet="true" horizontalCentered="false" verticalCentered="false"/>
  <pageMargins left="0" right="0" top="0.39375" bottom="0.39375"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92D050"/>
    <pageSetUpPr fitToPage="false"/>
  </sheetPr>
  <dimension ref="A1:P4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8" activeCellId="0" sqref="C38"/>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5.28"/>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5.43"/>
    <col collapsed="false" customWidth="true" hidden="false" outlineLevel="0" max="7" min="7" style="1" width="4.86"/>
    <col collapsed="false" customWidth="true" hidden="false" outlineLevel="0" max="10" min="8" style="1" width="6.71"/>
    <col collapsed="false" customWidth="true" hidden="false" outlineLevel="0" max="11" min="11" style="1" width="7"/>
    <col collapsed="false" customWidth="true" hidden="false" outlineLevel="0" max="15" min="12" style="1" width="7.71"/>
    <col collapsed="false" customWidth="true" hidden="false" outlineLevel="0" max="16" min="16" style="1" width="9"/>
    <col collapsed="false" customWidth="false" hidden="false" outlineLevel="0" max="1024" min="17" style="1" width="9.14"/>
  </cols>
  <sheetData>
    <row r="1" customFormat="false" ht="11.25" hidden="false" customHeight="false" outlineLevel="0" collapsed="false">
      <c r="A1" s="94"/>
      <c r="B1" s="94"/>
      <c r="C1" s="118" t="s">
        <v>51</v>
      </c>
      <c r="D1" s="119" t="n">
        <f aca="false">'4a+c+n'!D1</f>
        <v>4</v>
      </c>
      <c r="E1" s="94"/>
      <c r="F1" s="94"/>
      <c r="G1" s="94"/>
      <c r="H1" s="94"/>
      <c r="I1" s="94"/>
      <c r="J1" s="94"/>
      <c r="N1" s="120"/>
      <c r="O1" s="118"/>
      <c r="P1" s="121"/>
    </row>
    <row r="2" customFormat="false" ht="11.25" hidden="false" customHeight="false" outlineLevel="0" collapsed="false">
      <c r="A2" s="122"/>
      <c r="B2" s="122"/>
      <c r="C2" s="123" t="s">
        <v>244</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25</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229" t="n">
        <f aca="false">ar</f>
        <v>0</v>
      </c>
      <c r="B9" s="229"/>
      <c r="C9" s="229"/>
      <c r="D9" s="229"/>
      <c r="E9" s="229"/>
      <c r="F9" s="229"/>
      <c r="G9" s="128"/>
      <c r="H9" s="128"/>
      <c r="I9" s="128"/>
      <c r="J9" s="129" t="s">
        <v>53</v>
      </c>
      <c r="K9" s="129"/>
      <c r="L9" s="129"/>
      <c r="M9" s="129"/>
      <c r="N9" s="130" t="n">
        <f aca="false">P34</f>
        <v>0</v>
      </c>
      <c r="O9" s="130"/>
      <c r="P9" s="128"/>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row>
    <row r="11" customFormat="false" ht="12" hidden="false" customHeight="false" outlineLevel="0" collapsed="false">
      <c r="A11" s="131"/>
      <c r="B11" s="132"/>
      <c r="C11" s="5"/>
      <c r="D11" s="94"/>
      <c r="E11" s="94"/>
      <c r="F11" s="94"/>
      <c r="G11" s="94"/>
      <c r="H11" s="94"/>
      <c r="I11" s="94"/>
      <c r="J11" s="94"/>
      <c r="K11" s="94"/>
      <c r="L11" s="135"/>
      <c r="M11" s="135"/>
      <c r="N11" s="136"/>
      <c r="O11" s="120"/>
      <c r="P11" s="94"/>
    </row>
    <row r="12" customFormat="false" ht="11.25" hidden="false" customHeight="true" outlineLevel="0" collapsed="false">
      <c r="A12" s="58" t="s">
        <v>34</v>
      </c>
      <c r="B12" s="137" t="s">
        <v>56</v>
      </c>
      <c r="C12" s="138" t="s">
        <v>57</v>
      </c>
      <c r="D12" s="139" t="s">
        <v>58</v>
      </c>
      <c r="E12" s="140" t="s">
        <v>59</v>
      </c>
      <c r="F12" s="141" t="s">
        <v>60</v>
      </c>
      <c r="G12" s="141"/>
      <c r="H12" s="141"/>
      <c r="I12" s="141"/>
      <c r="J12" s="141"/>
      <c r="K12" s="141"/>
      <c r="L12" s="235" t="s">
        <v>61</v>
      </c>
      <c r="M12" s="235"/>
      <c r="N12" s="235"/>
      <c r="O12" s="235"/>
      <c r="P12" s="235"/>
    </row>
    <row r="13" customFormat="false" ht="118.5" hidden="false" customHeight="false" outlineLevel="0" collapsed="false">
      <c r="A13" s="58"/>
      <c r="B13" s="137"/>
      <c r="C13" s="138"/>
      <c r="D13" s="139"/>
      <c r="E13" s="140"/>
      <c r="F13" s="142" t="s">
        <v>63</v>
      </c>
      <c r="G13" s="143" t="s">
        <v>64</v>
      </c>
      <c r="H13" s="143" t="s">
        <v>65</v>
      </c>
      <c r="I13" s="143" t="s">
        <v>66</v>
      </c>
      <c r="J13" s="143" t="s">
        <v>67</v>
      </c>
      <c r="K13" s="144" t="s">
        <v>68</v>
      </c>
      <c r="L13" s="236" t="s">
        <v>63</v>
      </c>
      <c r="M13" s="143" t="s">
        <v>65</v>
      </c>
      <c r="N13" s="143" t="s">
        <v>66</v>
      </c>
      <c r="O13" s="143" t="s">
        <v>67</v>
      </c>
      <c r="P13" s="230" t="s">
        <v>68</v>
      </c>
    </row>
    <row r="14" customFormat="false" ht="11.25" hidden="false" customHeight="false" outlineLevel="0" collapsed="false">
      <c r="A14" s="13" t="n">
        <f aca="false">IF(P14=0,0,IF(COUNTBLANK(P14)=1,0,COUNTA($P$14:P14)))</f>
        <v>0</v>
      </c>
      <c r="B14" s="76" t="str">
        <f aca="false">IF($C$4="citu pasākumu izmaksas",IF('4a+c+n'!$Q16="C",'4a+c+n'!B16,0))</f>
        <v>līg.c.</v>
      </c>
      <c r="C14" s="76" t="str">
        <f aca="false">IF($C$4="citu pasākumu izmaksas",IF('4a+c+n'!$Q16="C",'4a+c+n'!C16,0))</f>
        <v>Projektēts betona pamats </v>
      </c>
      <c r="D14" s="76" t="str">
        <f aca="false">IF($C$4="citu pasākumu izmaksas",IF('4a+c+n'!$Q16="C",'4a+c+n'!D16,0))</f>
        <v>m³</v>
      </c>
      <c r="E14" s="77"/>
      <c r="F14" s="75"/>
      <c r="G14" s="76"/>
      <c r="H14" s="76" t="n">
        <f aca="false">IF($C$4="citu pasākumu izmaksas",IF('4a+c+n'!$Q16="C",'4a+c+n'!H16,0))</f>
        <v>0</v>
      </c>
      <c r="I14" s="76"/>
      <c r="J14" s="76"/>
      <c r="K14" s="77" t="n">
        <f aca="false">IF($C$4="citu pasākumu izmaksas",IF('4a+c+n'!$Q16="C",'4a+c+n'!K16,0))</f>
        <v>0</v>
      </c>
      <c r="L14" s="238" t="n">
        <f aca="false">IF($C$4="citu pasākumu izmaksas",IF('4a+c+n'!$Q16="C",'4a+c+n'!L16,0))</f>
        <v>0</v>
      </c>
      <c r="M14" s="76" t="n">
        <f aca="false">IF($C$4="citu pasākumu izmaksas",IF('4a+c+n'!$Q16="C",'4a+c+n'!M16,0))</f>
        <v>0</v>
      </c>
      <c r="N14" s="76" t="n">
        <f aca="false">IF($C$4="citu pasākumu izmaksas",IF('4a+c+n'!$Q16="C",'4a+c+n'!N16,0))</f>
        <v>0</v>
      </c>
      <c r="O14" s="76" t="n">
        <f aca="false">IF($C$4="citu pasākumu izmaksas",IF('4a+c+n'!$Q16="C",'4a+c+n'!O16,0))</f>
        <v>0</v>
      </c>
      <c r="P14" s="77" t="n">
        <f aca="false">IF($C$4="citu pasākumu izmaksas",IF('4a+c+n'!$Q16="C",'4a+c+n'!P16,0))</f>
        <v>0</v>
      </c>
    </row>
    <row r="15" customFormat="false" ht="11.25" hidden="false" customHeight="false" outlineLevel="0" collapsed="false">
      <c r="A15" s="13" t="n">
        <f aca="false">IF(P15=0,0,IF(COUNTBLANK(P15)=1,0,COUNTA($P$14:P15)))</f>
        <v>0</v>
      </c>
      <c r="B15" s="76" t="n">
        <f aca="false">IF($C$4="citu pasākumu izmaksas",IF('4a+c+n'!$Q17="C",'4a+c+n'!B17,0))</f>
        <v>0</v>
      </c>
      <c r="C15" s="76" t="str">
        <f aca="false">IF($C$4="citu pasākumu izmaksas",IF('4a+c+n'!$Q17="C",'4a+c+n'!C17,0))</f>
        <v>* betons C25/30</v>
      </c>
      <c r="D15" s="76" t="str">
        <f aca="false">IF($C$4="citu pasākumu izmaksas",IF('4a+c+n'!$Q17="C",'4a+c+n'!D17,0))</f>
        <v>m³</v>
      </c>
      <c r="E15" s="77"/>
      <c r="F15" s="75"/>
      <c r="G15" s="76"/>
      <c r="H15" s="76" t="n">
        <f aca="false">IF($C$4="citu pasākumu izmaksas",IF('4a+c+n'!$Q17="C",'4a+c+n'!H17,0))</f>
        <v>0</v>
      </c>
      <c r="I15" s="76"/>
      <c r="J15" s="76"/>
      <c r="K15" s="77" t="n">
        <f aca="false">IF($C$4="citu pasākumu izmaksas",IF('4a+c+n'!$Q17="C",'4a+c+n'!K17,0))</f>
        <v>0</v>
      </c>
      <c r="L15" s="238" t="n">
        <f aca="false">IF($C$4="citu pasākumu izmaksas",IF('4a+c+n'!$Q17="C",'4a+c+n'!L17,0))</f>
        <v>0</v>
      </c>
      <c r="M15" s="76" t="n">
        <f aca="false">IF($C$4="citu pasākumu izmaksas",IF('4a+c+n'!$Q17="C",'4a+c+n'!M17,0))</f>
        <v>0</v>
      </c>
      <c r="N15" s="76" t="n">
        <f aca="false">IF($C$4="citu pasākumu izmaksas",IF('4a+c+n'!$Q17="C",'4a+c+n'!N17,0))</f>
        <v>0</v>
      </c>
      <c r="O15" s="76" t="n">
        <f aca="false">IF($C$4="citu pasākumu izmaksas",IF('4a+c+n'!$Q17="C",'4a+c+n'!O17,0))</f>
        <v>0</v>
      </c>
      <c r="P15" s="77" t="n">
        <f aca="false">IF($C$4="citu pasākumu izmaksas",IF('4a+c+n'!$Q17="C",'4a+c+n'!P17,0))</f>
        <v>0</v>
      </c>
    </row>
    <row r="16" customFormat="false" ht="11.25" hidden="false" customHeight="false" outlineLevel="0" collapsed="false">
      <c r="A16" s="13" t="n">
        <f aca="false">IF(P16=0,0,IF(COUNTBLANK(P16)=1,0,COUNTA($P$14:P16)))</f>
        <v>0</v>
      </c>
      <c r="B16" s="76" t="n">
        <f aca="false">IF($C$4="citu pasākumu izmaksas",IF('4a+c+n'!$Q18="C",'4a+c+n'!B18,0))</f>
        <v>0</v>
      </c>
      <c r="C16" s="76" t="str">
        <f aca="false">IF($C$4="citu pasākumu izmaksas",IF('4a+c+n'!$Q18="C",'4a+c+n'!C18,0))</f>
        <v>* hidroizolācija</v>
      </c>
      <c r="D16" s="76" t="str">
        <f aca="false">IF($C$4="citu pasākumu izmaksas",IF('4a+c+n'!$Q18="C",'4a+c+n'!D18,0))</f>
        <v>m²</v>
      </c>
      <c r="E16" s="77"/>
      <c r="F16" s="75"/>
      <c r="G16" s="76"/>
      <c r="H16" s="76" t="n">
        <f aca="false">IF($C$4="citu pasākumu izmaksas",IF('4a+c+n'!$Q18="C",'4a+c+n'!H18,0))</f>
        <v>0</v>
      </c>
      <c r="I16" s="76"/>
      <c r="J16" s="76"/>
      <c r="K16" s="77" t="n">
        <f aca="false">IF($C$4="citu pasākumu izmaksas",IF('4a+c+n'!$Q18="C",'4a+c+n'!K18,0))</f>
        <v>0</v>
      </c>
      <c r="L16" s="238" t="n">
        <f aca="false">IF($C$4="citu pasākumu izmaksas",IF('4a+c+n'!$Q18="C",'4a+c+n'!L18,0))</f>
        <v>0</v>
      </c>
      <c r="M16" s="76" t="n">
        <f aca="false">IF($C$4="citu pasākumu izmaksas",IF('4a+c+n'!$Q18="C",'4a+c+n'!M18,0))</f>
        <v>0</v>
      </c>
      <c r="N16" s="76" t="n">
        <f aca="false">IF($C$4="citu pasākumu izmaksas",IF('4a+c+n'!$Q18="C",'4a+c+n'!N18,0))</f>
        <v>0</v>
      </c>
      <c r="O16" s="76" t="n">
        <f aca="false">IF($C$4="citu pasākumu izmaksas",IF('4a+c+n'!$Q18="C",'4a+c+n'!O18,0))</f>
        <v>0</v>
      </c>
      <c r="P16" s="77" t="n">
        <f aca="false">IF($C$4="citu pasākumu izmaksas",IF('4a+c+n'!$Q18="C",'4a+c+n'!P18,0))</f>
        <v>0</v>
      </c>
    </row>
    <row r="17" customFormat="false" ht="11.25" hidden="false" customHeight="false" outlineLevel="0" collapsed="false">
      <c r="A17" s="13" t="n">
        <f aca="false">IF(P17=0,0,IF(COUNTBLANK(P17)=1,0,COUNTA($P$14:P17)))</f>
        <v>0</v>
      </c>
      <c r="B17" s="76" t="str">
        <f aca="false">IF($C$4="citu pasākumu izmaksas",IF('4a+c+n'!$Q19="C",'4a+c+n'!B19,0))</f>
        <v>līg.c.</v>
      </c>
      <c r="C17" s="76" t="str">
        <f aca="false">IF($C$4="citu pasākumu izmaksas",IF('4a+c+n'!$Q19="C",'4a+c+n'!C19,0))</f>
        <v>Projektēts betona bruģakmens</v>
      </c>
      <c r="D17" s="76" t="str">
        <f aca="false">IF($C$4="citu pasākumu izmaksas",IF('4a+c+n'!$Q19="C",'4a+c+n'!D19,0))</f>
        <v>m²</v>
      </c>
      <c r="E17" s="77"/>
      <c r="F17" s="75"/>
      <c r="G17" s="76"/>
      <c r="H17" s="76" t="n">
        <f aca="false">IF($C$4="citu pasākumu izmaksas",IF('4a+c+n'!$Q19="C",'4a+c+n'!H19,0))</f>
        <v>0</v>
      </c>
      <c r="I17" s="76"/>
      <c r="J17" s="76"/>
      <c r="K17" s="77" t="n">
        <f aca="false">IF($C$4="citu pasākumu izmaksas",IF('4a+c+n'!$Q19="C",'4a+c+n'!K19,0))</f>
        <v>0</v>
      </c>
      <c r="L17" s="238" t="n">
        <f aca="false">IF($C$4="citu pasākumu izmaksas",IF('4a+c+n'!$Q19="C",'4a+c+n'!L19,0))</f>
        <v>0</v>
      </c>
      <c r="M17" s="76" t="n">
        <f aca="false">IF($C$4="citu pasākumu izmaksas",IF('4a+c+n'!$Q19="C",'4a+c+n'!M19,0))</f>
        <v>0</v>
      </c>
      <c r="N17" s="76" t="n">
        <f aca="false">IF($C$4="citu pasākumu izmaksas",IF('4a+c+n'!$Q19="C",'4a+c+n'!N19,0))</f>
        <v>0</v>
      </c>
      <c r="O17" s="76" t="n">
        <f aca="false">IF($C$4="citu pasākumu izmaksas",IF('4a+c+n'!$Q19="C",'4a+c+n'!O19,0))</f>
        <v>0</v>
      </c>
      <c r="P17" s="77" t="n">
        <f aca="false">IF($C$4="citu pasākumu izmaksas",IF('4a+c+n'!$Q19="C",'4a+c+n'!P19,0))</f>
        <v>0</v>
      </c>
    </row>
    <row r="18" customFormat="false" ht="11.25" hidden="false" customHeight="false" outlineLevel="0" collapsed="false">
      <c r="A18" s="13" t="n">
        <f aca="false">IF(P18=0,0,IF(COUNTBLANK(P18)=1,0,COUNTA($P$14:P18)))</f>
        <v>0</v>
      </c>
      <c r="B18" s="76" t="n">
        <f aca="false">IF($C$4="citu pasākumu izmaksas",IF('4a+c+n'!$Q20="C",'4a+c+n'!B20,0))</f>
        <v>0</v>
      </c>
      <c r="C18" s="76" t="str">
        <f aca="false">IF($C$4="citu pasākumu izmaksas",IF('4a+c+n'!$Q20="C",'4a+c+n'!C20,0))</f>
        <v>* Betona bruģakmens biezums 60mm </v>
      </c>
      <c r="D18" s="76" t="str">
        <f aca="false">IF($C$4="citu pasākumu izmaksas",IF('4a+c+n'!$Q20="C",'4a+c+n'!D20,0))</f>
        <v>m²</v>
      </c>
      <c r="E18" s="77"/>
      <c r="F18" s="75"/>
      <c r="G18" s="76"/>
      <c r="H18" s="76" t="n">
        <f aca="false">IF($C$4="citu pasākumu izmaksas",IF('4a+c+n'!$Q20="C",'4a+c+n'!H20,0))</f>
        <v>0</v>
      </c>
      <c r="I18" s="76"/>
      <c r="J18" s="76"/>
      <c r="K18" s="77" t="n">
        <f aca="false">IF($C$4="citu pasākumu izmaksas",IF('4a+c+n'!$Q20="C",'4a+c+n'!K20,0))</f>
        <v>0</v>
      </c>
      <c r="L18" s="238" t="n">
        <f aca="false">IF($C$4="citu pasākumu izmaksas",IF('4a+c+n'!$Q20="C",'4a+c+n'!L20,0))</f>
        <v>0</v>
      </c>
      <c r="M18" s="76" t="n">
        <f aca="false">IF($C$4="citu pasākumu izmaksas",IF('4a+c+n'!$Q20="C",'4a+c+n'!M20,0))</f>
        <v>0</v>
      </c>
      <c r="N18" s="76" t="n">
        <f aca="false">IF($C$4="citu pasākumu izmaksas",IF('4a+c+n'!$Q20="C",'4a+c+n'!N20,0))</f>
        <v>0</v>
      </c>
      <c r="O18" s="76" t="n">
        <f aca="false">IF($C$4="citu pasākumu izmaksas",IF('4a+c+n'!$Q20="C",'4a+c+n'!O20,0))</f>
        <v>0</v>
      </c>
      <c r="P18" s="77" t="n">
        <f aca="false">IF($C$4="citu pasākumu izmaksas",IF('4a+c+n'!$Q20="C",'4a+c+n'!P20,0))</f>
        <v>0</v>
      </c>
    </row>
    <row r="19" customFormat="false" ht="11.25" hidden="false" customHeight="false" outlineLevel="0" collapsed="false">
      <c r="A19" s="13" t="n">
        <f aca="false">IF(P19=0,0,IF(COUNTBLANK(P19)=1,0,COUNTA($P$14:P19)))</f>
        <v>0</v>
      </c>
      <c r="B19" s="76" t="n">
        <f aca="false">IF($C$4="citu pasākumu izmaksas",IF('4a+c+n'!$Q21="C",'4a+c+n'!B21,0))</f>
        <v>0</v>
      </c>
      <c r="C19" s="76" t="str">
        <f aca="false">IF($C$4="citu pasākumu izmaksas",IF('4a+c+n'!$Q21="C",'4a+c+n'!C21,0))</f>
        <v>* Grants izsija slāņa biezums 50mm</v>
      </c>
      <c r="D19" s="76" t="str">
        <f aca="false">IF($C$4="citu pasākumu izmaksas",IF('4a+c+n'!$Q21="C",'4a+c+n'!D21,0))</f>
        <v>m³</v>
      </c>
      <c r="E19" s="77"/>
      <c r="F19" s="75"/>
      <c r="G19" s="76"/>
      <c r="H19" s="76" t="n">
        <f aca="false">IF($C$4="citu pasākumu izmaksas",IF('4a+c+n'!$Q21="C",'4a+c+n'!H21,0))</f>
        <v>0</v>
      </c>
      <c r="I19" s="76"/>
      <c r="J19" s="76"/>
      <c r="K19" s="77" t="n">
        <f aca="false">IF($C$4="citu pasākumu izmaksas",IF('4a+c+n'!$Q21="C",'4a+c+n'!K21,0))</f>
        <v>0</v>
      </c>
      <c r="L19" s="238" t="n">
        <f aca="false">IF($C$4="citu pasākumu izmaksas",IF('4a+c+n'!$Q21="C",'4a+c+n'!L21,0))</f>
        <v>0</v>
      </c>
      <c r="M19" s="76" t="n">
        <f aca="false">IF($C$4="citu pasākumu izmaksas",IF('4a+c+n'!$Q21="C",'4a+c+n'!M21,0))</f>
        <v>0</v>
      </c>
      <c r="N19" s="76" t="n">
        <f aca="false">IF($C$4="citu pasākumu izmaksas",IF('4a+c+n'!$Q21="C",'4a+c+n'!N21,0))</f>
        <v>0</v>
      </c>
      <c r="O19" s="76" t="n">
        <f aca="false">IF($C$4="citu pasākumu izmaksas",IF('4a+c+n'!$Q21="C",'4a+c+n'!O21,0))</f>
        <v>0</v>
      </c>
      <c r="P19" s="77" t="n">
        <f aca="false">IF($C$4="citu pasākumu izmaksas",IF('4a+c+n'!$Q21="C",'4a+c+n'!P21,0))</f>
        <v>0</v>
      </c>
    </row>
    <row r="20" customFormat="false" ht="11.25" hidden="false" customHeight="false" outlineLevel="0" collapsed="false">
      <c r="A20" s="13" t="n">
        <f aca="false">IF(P20=0,0,IF(COUNTBLANK(P20)=1,0,COUNTA($P$14:P20)))</f>
        <v>0</v>
      </c>
      <c r="B20" s="76" t="n">
        <f aca="false">IF($C$4="citu pasākumu izmaksas",IF('4a+c+n'!$Q22="C",'4a+c+n'!B22,0))</f>
        <v>0</v>
      </c>
      <c r="C20" s="76" t="str">
        <f aca="false">IF($C$4="citu pasākumu izmaksas",IF('4a+c+n'!$Q22="C",'4a+c+n'!C22,0))</f>
        <v>* Šķembas fr.0-40mm biezums 50mm</v>
      </c>
      <c r="D20" s="76" t="str">
        <f aca="false">IF($C$4="citu pasākumu izmaksas",IF('4a+c+n'!$Q22="C",'4a+c+n'!D22,0))</f>
        <v>m³</v>
      </c>
      <c r="E20" s="77"/>
      <c r="F20" s="75"/>
      <c r="G20" s="76"/>
      <c r="H20" s="76" t="n">
        <f aca="false">IF($C$4="citu pasākumu izmaksas",IF('4a+c+n'!$Q22="C",'4a+c+n'!H22,0))</f>
        <v>0</v>
      </c>
      <c r="I20" s="76"/>
      <c r="J20" s="76"/>
      <c r="K20" s="77" t="n">
        <f aca="false">IF($C$4="citu pasākumu izmaksas",IF('4a+c+n'!$Q22="C",'4a+c+n'!K22,0))</f>
        <v>0</v>
      </c>
      <c r="L20" s="238" t="n">
        <f aca="false">IF($C$4="citu pasākumu izmaksas",IF('4a+c+n'!$Q22="C",'4a+c+n'!L22,0))</f>
        <v>0</v>
      </c>
      <c r="M20" s="76" t="n">
        <f aca="false">IF($C$4="citu pasākumu izmaksas",IF('4a+c+n'!$Q22="C",'4a+c+n'!M22,0))</f>
        <v>0</v>
      </c>
      <c r="N20" s="76" t="n">
        <f aca="false">IF($C$4="citu pasākumu izmaksas",IF('4a+c+n'!$Q22="C",'4a+c+n'!N22,0))</f>
        <v>0</v>
      </c>
      <c r="O20" s="76" t="n">
        <f aca="false">IF($C$4="citu pasākumu izmaksas",IF('4a+c+n'!$Q22="C",'4a+c+n'!O22,0))</f>
        <v>0</v>
      </c>
      <c r="P20" s="77" t="n">
        <f aca="false">IF($C$4="citu pasākumu izmaksas",IF('4a+c+n'!$Q22="C",'4a+c+n'!P22,0))</f>
        <v>0</v>
      </c>
    </row>
    <row r="21" customFormat="false" ht="11.25" hidden="false" customHeight="false" outlineLevel="0" collapsed="false">
      <c r="A21" s="13" t="n">
        <f aca="false">IF(P21=0,0,IF(COUNTBLANK(P21)=1,0,COUNTA($P$14:P21)))</f>
        <v>0</v>
      </c>
      <c r="B21" s="76" t="n">
        <f aca="false">IF($C$4="citu pasākumu izmaksas",IF('4a+c+n'!$Q23="C",'4a+c+n'!B23,0))</f>
        <v>0</v>
      </c>
      <c r="C21" s="76" t="str">
        <f aca="false">IF($C$4="citu pasākumu izmaksas",IF('4a+c+n'!$Q23="C",'4a+c+n'!C23,0))</f>
        <v>* Šķembas fr.40-70mm biezums 100mm</v>
      </c>
      <c r="D21" s="76" t="str">
        <f aca="false">IF($C$4="citu pasākumu izmaksas",IF('4a+c+n'!$Q23="C",'4a+c+n'!D23,0))</f>
        <v>m³</v>
      </c>
      <c r="E21" s="77"/>
      <c r="F21" s="75"/>
      <c r="G21" s="76"/>
      <c r="H21" s="76" t="n">
        <f aca="false">IF($C$4="citu pasākumu izmaksas",IF('4a+c+n'!$Q23="C",'4a+c+n'!H23,0))</f>
        <v>0</v>
      </c>
      <c r="I21" s="76"/>
      <c r="J21" s="76"/>
      <c r="K21" s="77" t="n">
        <f aca="false">IF($C$4="citu pasākumu izmaksas",IF('4a+c+n'!$Q23="C",'4a+c+n'!K23,0))</f>
        <v>0</v>
      </c>
      <c r="L21" s="238" t="n">
        <f aca="false">IF($C$4="citu pasākumu izmaksas",IF('4a+c+n'!$Q23="C",'4a+c+n'!L23,0))</f>
        <v>0</v>
      </c>
      <c r="M21" s="76" t="n">
        <f aca="false">IF($C$4="citu pasākumu izmaksas",IF('4a+c+n'!$Q23="C",'4a+c+n'!M23,0))</f>
        <v>0</v>
      </c>
      <c r="N21" s="76" t="n">
        <f aca="false">IF($C$4="citu pasākumu izmaksas",IF('4a+c+n'!$Q23="C",'4a+c+n'!N23,0))</f>
        <v>0</v>
      </c>
      <c r="O21" s="76" t="n">
        <f aca="false">IF($C$4="citu pasākumu izmaksas",IF('4a+c+n'!$Q23="C",'4a+c+n'!O23,0))</f>
        <v>0</v>
      </c>
      <c r="P21" s="77" t="n">
        <f aca="false">IF($C$4="citu pasākumu izmaksas",IF('4a+c+n'!$Q23="C",'4a+c+n'!P23,0))</f>
        <v>0</v>
      </c>
    </row>
    <row r="22" customFormat="false" ht="11.25" hidden="false" customHeight="false" outlineLevel="0" collapsed="false">
      <c r="A22" s="13" t="n">
        <f aca="false">IF(P22=0,0,IF(COUNTBLANK(P22)=1,0,COUNTA($P$14:P22)))</f>
        <v>0</v>
      </c>
      <c r="B22" s="76" t="n">
        <f aca="false">IF($C$4="citu pasākumu izmaksas",IF('4a+c+n'!$Q24="C",'4a+c+n'!B24,0))</f>
        <v>0</v>
      </c>
      <c r="C22" s="76" t="str">
        <f aca="false">IF($C$4="citu pasākumu izmaksas",IF('4a+c+n'!$Q24="C",'4a+c+n'!C24,0))</f>
        <v>* esošās grunts noblietēšana - 200mm</v>
      </c>
      <c r="D22" s="76" t="str">
        <f aca="false">IF($C$4="citu pasākumu izmaksas",IF('4a+c+n'!$Q24="C",'4a+c+n'!D24,0))</f>
        <v>m³</v>
      </c>
      <c r="E22" s="77"/>
      <c r="F22" s="75"/>
      <c r="G22" s="76"/>
      <c r="H22" s="76" t="n">
        <f aca="false">IF($C$4="citu pasākumu izmaksas",IF('4a+c+n'!$Q24="C",'4a+c+n'!H24,0))</f>
        <v>0</v>
      </c>
      <c r="I22" s="76"/>
      <c r="J22" s="76"/>
      <c r="K22" s="77" t="n">
        <f aca="false">IF($C$4="citu pasākumu izmaksas",IF('4a+c+n'!$Q24="C",'4a+c+n'!K24,0))</f>
        <v>0</v>
      </c>
      <c r="L22" s="238" t="n">
        <f aca="false">IF($C$4="citu pasākumu izmaksas",IF('4a+c+n'!$Q24="C",'4a+c+n'!L24,0))</f>
        <v>0</v>
      </c>
      <c r="M22" s="76" t="n">
        <f aca="false">IF($C$4="citu pasākumu izmaksas",IF('4a+c+n'!$Q24="C",'4a+c+n'!M24,0))</f>
        <v>0</v>
      </c>
      <c r="N22" s="76" t="n">
        <f aca="false">IF($C$4="citu pasākumu izmaksas",IF('4a+c+n'!$Q24="C",'4a+c+n'!N24,0))</f>
        <v>0</v>
      </c>
      <c r="O22" s="76" t="n">
        <f aca="false">IF($C$4="citu pasākumu izmaksas",IF('4a+c+n'!$Q24="C",'4a+c+n'!O24,0))</f>
        <v>0</v>
      </c>
      <c r="P22" s="77" t="n">
        <f aca="false">IF($C$4="citu pasākumu izmaksas",IF('4a+c+n'!$Q24="C",'4a+c+n'!P24,0))</f>
        <v>0</v>
      </c>
    </row>
    <row r="23" customFormat="false" ht="11.25" hidden="false" customHeight="false" outlineLevel="0" collapsed="false">
      <c r="A23" s="13" t="n">
        <f aca="false">IF(P23=0,0,IF(COUNTBLANK(P23)=1,0,COUNTA($P$14:P23)))</f>
        <v>0</v>
      </c>
      <c r="B23" s="76" t="n">
        <f aca="false">IF($C$4="citu pasākumu izmaksas",IF('4a+c+n'!$Q25="C",'4a+c+n'!B25,0))</f>
        <v>0</v>
      </c>
      <c r="C23" s="76" t="str">
        <f aca="false">IF($C$4="citu pasākumu izmaksas",IF('4a+c+n'!$Q25="C",'4a+c+n'!C25,0))</f>
        <v>* Ģeotekstila plēves iesegums</v>
      </c>
      <c r="D23" s="76" t="str">
        <f aca="false">IF($C$4="citu pasākumu izmaksas",IF('4a+c+n'!$Q25="C",'4a+c+n'!D25,0))</f>
        <v>m²</v>
      </c>
      <c r="E23" s="77"/>
      <c r="F23" s="75"/>
      <c r="G23" s="76"/>
      <c r="H23" s="76" t="n">
        <f aca="false">IF($C$4="citu pasākumu izmaksas",IF('4a+c+n'!$Q25="C",'4a+c+n'!H25,0))</f>
        <v>0</v>
      </c>
      <c r="I23" s="76"/>
      <c r="J23" s="76"/>
      <c r="K23" s="77" t="n">
        <f aca="false">IF($C$4="citu pasākumu izmaksas",IF('4a+c+n'!$Q25="C",'4a+c+n'!K25,0))</f>
        <v>0</v>
      </c>
      <c r="L23" s="238" t="n">
        <f aca="false">IF($C$4="citu pasākumu izmaksas",IF('4a+c+n'!$Q25="C",'4a+c+n'!L25,0))</f>
        <v>0</v>
      </c>
      <c r="M23" s="76" t="n">
        <f aca="false">IF($C$4="citu pasākumu izmaksas",IF('4a+c+n'!$Q25="C",'4a+c+n'!M25,0))</f>
        <v>0</v>
      </c>
      <c r="N23" s="76" t="n">
        <f aca="false">IF($C$4="citu pasākumu izmaksas",IF('4a+c+n'!$Q25="C",'4a+c+n'!N25,0))</f>
        <v>0</v>
      </c>
      <c r="O23" s="76" t="n">
        <f aca="false">IF($C$4="citu pasākumu izmaksas",IF('4a+c+n'!$Q25="C",'4a+c+n'!O25,0))</f>
        <v>0</v>
      </c>
      <c r="P23" s="77" t="n">
        <f aca="false">IF($C$4="citu pasākumu izmaksas",IF('4a+c+n'!$Q25="C",'4a+c+n'!P25,0))</f>
        <v>0</v>
      </c>
    </row>
    <row r="24" customFormat="false" ht="11.25" hidden="false" customHeight="false" outlineLevel="0" collapsed="false">
      <c r="A24" s="13" t="n">
        <f aca="false">IF(P24=0,0,IF(COUNTBLANK(P24)=1,0,COUNTA($P$14:P24)))</f>
        <v>0</v>
      </c>
      <c r="B24" s="76" t="str">
        <f aca="false">IF($C$4="citu pasākumu izmaksas",IF('4a+c+n'!$Q26="C",'4a+c+n'!B26,0))</f>
        <v>līg.c.</v>
      </c>
      <c r="C24" s="76" t="str">
        <f aca="false">IF($C$4="citu pasākumu izmaksas",IF('4a+c+n'!$Q26="C",'4a+c+n'!C26,0))</f>
        <v>Kāpņu izbūve:</v>
      </c>
      <c r="D24" s="76" t="str">
        <f aca="false">IF($C$4="citu pasākumu izmaksas",IF('4a+c+n'!$Q26="C",'4a+c+n'!D26,0))</f>
        <v>kpl</v>
      </c>
      <c r="E24" s="77"/>
      <c r="F24" s="75"/>
      <c r="G24" s="76"/>
      <c r="H24" s="76" t="n">
        <f aca="false">IF($C$4="citu pasākumu izmaksas",IF('4a+c+n'!$Q26="C",'4a+c+n'!H26,0))</f>
        <v>0</v>
      </c>
      <c r="I24" s="76"/>
      <c r="J24" s="76"/>
      <c r="K24" s="77" t="n">
        <f aca="false">IF($C$4="citu pasākumu izmaksas",IF('4a+c+n'!$Q26="C",'4a+c+n'!K26,0))</f>
        <v>0</v>
      </c>
      <c r="L24" s="238" t="n">
        <f aca="false">IF($C$4="citu pasākumu izmaksas",IF('4a+c+n'!$Q26="C",'4a+c+n'!L26,0))</f>
        <v>0</v>
      </c>
      <c r="M24" s="76" t="n">
        <f aca="false">IF($C$4="citu pasākumu izmaksas",IF('4a+c+n'!$Q26="C",'4a+c+n'!M26,0))</f>
        <v>0</v>
      </c>
      <c r="N24" s="76" t="n">
        <f aca="false">IF($C$4="citu pasākumu izmaksas",IF('4a+c+n'!$Q26="C",'4a+c+n'!N26,0))</f>
        <v>0</v>
      </c>
      <c r="O24" s="76" t="n">
        <f aca="false">IF($C$4="citu pasākumu izmaksas",IF('4a+c+n'!$Q26="C",'4a+c+n'!O26,0))</f>
        <v>0</v>
      </c>
      <c r="P24" s="77" t="n">
        <f aca="false">IF($C$4="citu pasākumu izmaksas",IF('4a+c+n'!$Q26="C",'4a+c+n'!P26,0))</f>
        <v>0</v>
      </c>
    </row>
    <row r="25" customFormat="false" ht="11.25" hidden="false" customHeight="false" outlineLevel="0" collapsed="false">
      <c r="A25" s="13" t="n">
        <f aca="false">IF(P25=0,0,IF(COUNTBLANK(P25)=1,0,COUNTA($P$14:P25)))</f>
        <v>0</v>
      </c>
      <c r="B25" s="76" t="n">
        <f aca="false">IF($C$4="citu pasākumu izmaksas",IF('4a+c+n'!$Q27="C",'4a+c+n'!B27,0))</f>
        <v>0</v>
      </c>
      <c r="C25" s="76" t="str">
        <f aca="false">IF($C$4="citu pasākumu izmaksas",IF('4a+c+n'!$Q27="C",'4a+c+n'!C27,0))</f>
        <v>* Saliekami betona pakāpieni, 4gb, l=3,1m, h=150mm</v>
      </c>
      <c r="D25" s="76" t="str">
        <f aca="false">IF($C$4="citu pasākumu izmaksas",IF('4a+c+n'!$Q27="C",'4a+c+n'!D27,0))</f>
        <v>m</v>
      </c>
      <c r="E25" s="77"/>
      <c r="F25" s="75"/>
      <c r="G25" s="76"/>
      <c r="H25" s="76" t="n">
        <f aca="false">IF($C$4="citu pasākumu izmaksas",IF('4a+c+n'!$Q27="C",'4a+c+n'!H27,0))</f>
        <v>0</v>
      </c>
      <c r="I25" s="76"/>
      <c r="J25" s="76"/>
      <c r="K25" s="77" t="n">
        <f aca="false">IF($C$4="citu pasākumu izmaksas",IF('4a+c+n'!$Q27="C",'4a+c+n'!K27,0))</f>
        <v>0</v>
      </c>
      <c r="L25" s="238" t="n">
        <f aca="false">IF($C$4="citu pasākumu izmaksas",IF('4a+c+n'!$Q27="C",'4a+c+n'!L27,0))</f>
        <v>0</v>
      </c>
      <c r="M25" s="76" t="n">
        <f aca="false">IF($C$4="citu pasākumu izmaksas",IF('4a+c+n'!$Q27="C",'4a+c+n'!M27,0))</f>
        <v>0</v>
      </c>
      <c r="N25" s="76" t="n">
        <f aca="false">IF($C$4="citu pasākumu izmaksas",IF('4a+c+n'!$Q27="C",'4a+c+n'!N27,0))</f>
        <v>0</v>
      </c>
      <c r="O25" s="76" t="n">
        <f aca="false">IF($C$4="citu pasākumu izmaksas",IF('4a+c+n'!$Q27="C",'4a+c+n'!O27,0))</f>
        <v>0</v>
      </c>
      <c r="P25" s="77" t="n">
        <f aca="false">IF($C$4="citu pasākumu izmaksas",IF('4a+c+n'!$Q27="C",'4a+c+n'!P27,0))</f>
        <v>0</v>
      </c>
    </row>
    <row r="26" customFormat="false" ht="11.25" hidden="false" customHeight="false" outlineLevel="0" collapsed="false">
      <c r="A26" s="13" t="n">
        <f aca="false">IF(P26=0,0,IF(COUNTBLANK(P26)=1,0,COUNTA($P$14:P26)))</f>
        <v>0</v>
      </c>
      <c r="B26" s="76" t="n">
        <f aca="false">IF($C$4="citu pasākumu izmaksas",IF('4a+c+n'!$Q28="C",'4a+c+n'!B28,0))</f>
        <v>0</v>
      </c>
      <c r="C26" s="76" t="str">
        <f aca="false">IF($C$4="citu pasākumu izmaksas",IF('4a+c+n'!$Q28="C",'4a+c+n'!C28,0))</f>
        <v>* Betona pamati C20/25</v>
      </c>
      <c r="D26" s="76" t="str">
        <f aca="false">IF($C$4="citu pasākumu izmaksas",IF('4a+c+n'!$Q28="C",'4a+c+n'!D28,0))</f>
        <v>kmpl</v>
      </c>
      <c r="E26" s="77"/>
      <c r="F26" s="75"/>
      <c r="G26" s="76"/>
      <c r="H26" s="76" t="n">
        <f aca="false">IF($C$4="citu pasākumu izmaksas",IF('4a+c+n'!$Q28="C",'4a+c+n'!H28,0))</f>
        <v>0</v>
      </c>
      <c r="I26" s="76"/>
      <c r="J26" s="76"/>
      <c r="K26" s="77" t="n">
        <f aca="false">IF($C$4="citu pasākumu izmaksas",IF('4a+c+n'!$Q28="C",'4a+c+n'!K28,0))</f>
        <v>0</v>
      </c>
      <c r="L26" s="238" t="n">
        <f aca="false">IF($C$4="citu pasākumu izmaksas",IF('4a+c+n'!$Q28="C",'4a+c+n'!L28,0))</f>
        <v>0</v>
      </c>
      <c r="M26" s="76" t="n">
        <f aca="false">IF($C$4="citu pasākumu izmaksas",IF('4a+c+n'!$Q28="C",'4a+c+n'!M28,0))</f>
        <v>0</v>
      </c>
      <c r="N26" s="76" t="n">
        <f aca="false">IF($C$4="citu pasākumu izmaksas",IF('4a+c+n'!$Q28="C",'4a+c+n'!N28,0))</f>
        <v>0</v>
      </c>
      <c r="O26" s="76" t="n">
        <f aca="false">IF($C$4="citu pasākumu izmaksas",IF('4a+c+n'!$Q28="C",'4a+c+n'!O28,0))</f>
        <v>0</v>
      </c>
      <c r="P26" s="77" t="n">
        <f aca="false">IF($C$4="citu pasākumu izmaksas",IF('4a+c+n'!$Q28="C",'4a+c+n'!P28,0))</f>
        <v>0</v>
      </c>
    </row>
    <row r="27" customFormat="false" ht="11.25" hidden="false" customHeight="false" outlineLevel="0" collapsed="false">
      <c r="A27" s="13" t="n">
        <f aca="false">IF(P27=0,0,IF(COUNTBLANK(P27)=1,0,COUNTA($P$14:P27)))</f>
        <v>0</v>
      </c>
      <c r="B27" s="76" t="n">
        <f aca="false">IF($C$4="citu pasākumu izmaksas",IF('4a+c+n'!$Q29="C",'4a+c+n'!B29,0))</f>
        <v>0</v>
      </c>
      <c r="C27" s="76" t="str">
        <f aca="false">IF($C$4="citu pasākumu izmaksas",IF('4a+c+n'!$Q29="C",'4a+c+n'!C29,0))</f>
        <v>* Stiegrojums - siets Ø6B500B, 100x100, L=153m</v>
      </c>
      <c r="D27" s="76" t="str">
        <f aca="false">IF($C$4="citu pasākumu izmaksas",IF('4a+c+n'!$Q29="C",'4a+c+n'!D29,0))</f>
        <v>kg</v>
      </c>
      <c r="E27" s="77"/>
      <c r="F27" s="75"/>
      <c r="G27" s="76"/>
      <c r="H27" s="76" t="n">
        <f aca="false">IF($C$4="citu pasākumu izmaksas",IF('4a+c+n'!$Q29="C",'4a+c+n'!H29,0))</f>
        <v>0</v>
      </c>
      <c r="I27" s="76"/>
      <c r="J27" s="76"/>
      <c r="K27" s="77" t="n">
        <f aca="false">IF($C$4="citu pasākumu izmaksas",IF('4a+c+n'!$Q29="C",'4a+c+n'!K29,0))</f>
        <v>0</v>
      </c>
      <c r="L27" s="238" t="n">
        <f aca="false">IF($C$4="citu pasākumu izmaksas",IF('4a+c+n'!$Q29="C",'4a+c+n'!L29,0))</f>
        <v>0</v>
      </c>
      <c r="M27" s="76" t="n">
        <f aca="false">IF($C$4="citu pasākumu izmaksas",IF('4a+c+n'!$Q29="C",'4a+c+n'!M29,0))</f>
        <v>0</v>
      </c>
      <c r="N27" s="76" t="n">
        <f aca="false">IF($C$4="citu pasākumu izmaksas",IF('4a+c+n'!$Q29="C",'4a+c+n'!N29,0))</f>
        <v>0</v>
      </c>
      <c r="O27" s="76" t="n">
        <f aca="false">IF($C$4="citu pasākumu izmaksas",IF('4a+c+n'!$Q29="C",'4a+c+n'!O29,0))</f>
        <v>0</v>
      </c>
      <c r="P27" s="77" t="n">
        <f aca="false">IF($C$4="citu pasākumu izmaksas",IF('4a+c+n'!$Q29="C",'4a+c+n'!P29,0))</f>
        <v>0</v>
      </c>
    </row>
    <row r="28" customFormat="false" ht="11.25" hidden="false" customHeight="false" outlineLevel="0" collapsed="false">
      <c r="A28" s="13" t="n">
        <f aca="false">IF(P28=0,0,IF(COUNTBLANK(P28)=1,0,COUNTA($P$14:P28)))</f>
        <v>0</v>
      </c>
      <c r="B28" s="76" t="n">
        <f aca="false">IF($C$4="citu pasākumu izmaksas",IF('4a+c+n'!$Q30="C",'4a+c+n'!B30,0))</f>
        <v>0</v>
      </c>
      <c r="C28" s="76" t="str">
        <f aca="false">IF($C$4="citu pasākumu izmaksas",IF('4a+c+n'!$Q30="C",'4a+c+n'!C30,0))</f>
        <v>* Blietētas šķembas fr.40-70mm, b=100mm</v>
      </c>
      <c r="D28" s="76" t="str">
        <f aca="false">IF($C$4="citu pasākumu izmaksas",IF('4a+c+n'!$Q30="C",'4a+c+n'!D30,0))</f>
        <v>m³</v>
      </c>
      <c r="E28" s="77"/>
      <c r="F28" s="75"/>
      <c r="G28" s="76"/>
      <c r="H28" s="76" t="n">
        <f aca="false">IF($C$4="citu pasākumu izmaksas",IF('4a+c+n'!$Q30="C",'4a+c+n'!H30,0))</f>
        <v>0</v>
      </c>
      <c r="I28" s="76"/>
      <c r="J28" s="76"/>
      <c r="K28" s="77" t="n">
        <f aca="false">IF($C$4="citu pasākumu izmaksas",IF('4a+c+n'!$Q30="C",'4a+c+n'!K30,0))</f>
        <v>0</v>
      </c>
      <c r="L28" s="238" t="n">
        <f aca="false">IF($C$4="citu pasākumu izmaksas",IF('4a+c+n'!$Q30="C",'4a+c+n'!L30,0))</f>
        <v>0</v>
      </c>
      <c r="M28" s="76" t="n">
        <f aca="false">IF($C$4="citu pasākumu izmaksas",IF('4a+c+n'!$Q30="C",'4a+c+n'!M30,0))</f>
        <v>0</v>
      </c>
      <c r="N28" s="76" t="n">
        <f aca="false">IF($C$4="citu pasākumu izmaksas",IF('4a+c+n'!$Q30="C",'4a+c+n'!N30,0))</f>
        <v>0</v>
      </c>
      <c r="O28" s="76" t="n">
        <f aca="false">IF($C$4="citu pasākumu izmaksas",IF('4a+c+n'!$Q30="C",'4a+c+n'!O30,0))</f>
        <v>0</v>
      </c>
      <c r="P28" s="77" t="n">
        <f aca="false">IF($C$4="citu pasākumu izmaksas",IF('4a+c+n'!$Q30="C",'4a+c+n'!P30,0))</f>
        <v>0</v>
      </c>
    </row>
    <row r="29" customFormat="false" ht="11.25" hidden="false" customHeight="false" outlineLevel="0" collapsed="false">
      <c r="A29" s="13" t="n">
        <f aca="false">IF(P29=0,0,IF(COUNTBLANK(P29)=1,0,COUNTA($P$14:P29)))</f>
        <v>0</v>
      </c>
      <c r="B29" s="76" t="n">
        <f aca="false">IF($C$4="citu pasākumu izmaksas",IF('4a+c+n'!$Q31="C",'4a+c+n'!B31,0))</f>
        <v>0</v>
      </c>
      <c r="C29" s="76" t="str">
        <f aca="false">IF($C$4="citu pasākumu izmaksas",IF('4a+c+n'!$Q31="C",'4a+c+n'!C31,0))</f>
        <v>* Blietēta vidēji rupja smlts</v>
      </c>
      <c r="D29" s="76" t="str">
        <f aca="false">IF($C$4="citu pasākumu izmaksas",IF('4a+c+n'!$Q31="C",'4a+c+n'!D31,0))</f>
        <v>m³</v>
      </c>
      <c r="E29" s="77"/>
      <c r="F29" s="75"/>
      <c r="G29" s="76"/>
      <c r="H29" s="76" t="n">
        <f aca="false">IF($C$4="citu pasākumu izmaksas",IF('4a+c+n'!$Q31="C",'4a+c+n'!H31,0))</f>
        <v>0</v>
      </c>
      <c r="I29" s="76"/>
      <c r="J29" s="76"/>
      <c r="K29" s="77" t="n">
        <f aca="false">IF($C$4="citu pasākumu izmaksas",IF('4a+c+n'!$Q31="C",'4a+c+n'!K31,0))</f>
        <v>0</v>
      </c>
      <c r="L29" s="238" t="n">
        <f aca="false">IF($C$4="citu pasākumu izmaksas",IF('4a+c+n'!$Q31="C",'4a+c+n'!L31,0))</f>
        <v>0</v>
      </c>
      <c r="M29" s="76" t="n">
        <f aca="false">IF($C$4="citu pasākumu izmaksas",IF('4a+c+n'!$Q31="C",'4a+c+n'!M31,0))</f>
        <v>0</v>
      </c>
      <c r="N29" s="76" t="n">
        <f aca="false">IF($C$4="citu pasākumu izmaksas",IF('4a+c+n'!$Q31="C",'4a+c+n'!N31,0))</f>
        <v>0</v>
      </c>
      <c r="O29" s="76" t="n">
        <f aca="false">IF($C$4="citu pasākumu izmaksas",IF('4a+c+n'!$Q31="C",'4a+c+n'!O31,0))</f>
        <v>0</v>
      </c>
      <c r="P29" s="77" t="n">
        <f aca="false">IF($C$4="citu pasākumu izmaksas",IF('4a+c+n'!$Q31="C",'4a+c+n'!P31,0))</f>
        <v>0</v>
      </c>
    </row>
    <row r="30" customFormat="false" ht="22.5" hidden="false" customHeight="false" outlineLevel="0" collapsed="false">
      <c r="A30" s="13" t="n">
        <f aca="false">IF(P30=0,0,IF(COUNTBLANK(P30)=1,0,COUNTA($P$14:P30)))</f>
        <v>0</v>
      </c>
      <c r="B30" s="76" t="n">
        <f aca="false">IF($C$4="citu pasākumu izmaksas",IF('4a+c+n'!$Q32="C",'4a+c+n'!B32,0))</f>
        <v>0</v>
      </c>
      <c r="C30" s="76" t="str">
        <f aca="false">IF($C$4="citu pasākumu izmaksas",IF('4a+c+n'!$Q32="C",'4a+c+n'!C32,0))</f>
        <v>* Apakšējā pakāpiena enkurs Ø20, B500B, s=200, l=150, L=1,2m</v>
      </c>
      <c r="D30" s="76" t="str">
        <f aca="false">IF($C$4="citu pasākumu izmaksas",IF('4a+c+n'!$Q32="C",'4a+c+n'!D32,0))</f>
        <v>kg</v>
      </c>
      <c r="E30" s="77"/>
      <c r="F30" s="75"/>
      <c r="G30" s="76"/>
      <c r="H30" s="76" t="n">
        <f aca="false">IF($C$4="citu pasākumu izmaksas",IF('4a+c+n'!$Q32="C",'4a+c+n'!H32,0))</f>
        <v>0</v>
      </c>
      <c r="I30" s="76"/>
      <c r="J30" s="76"/>
      <c r="K30" s="77" t="n">
        <f aca="false">IF($C$4="citu pasākumu izmaksas",IF('4a+c+n'!$Q32="C",'4a+c+n'!K32,0))</f>
        <v>0</v>
      </c>
      <c r="L30" s="238" t="n">
        <f aca="false">IF($C$4="citu pasākumu izmaksas",IF('4a+c+n'!$Q32="C",'4a+c+n'!L32,0))</f>
        <v>0</v>
      </c>
      <c r="M30" s="76" t="n">
        <f aca="false">IF($C$4="citu pasākumu izmaksas",IF('4a+c+n'!$Q32="C",'4a+c+n'!M32,0))</f>
        <v>0</v>
      </c>
      <c r="N30" s="76" t="n">
        <f aca="false">IF($C$4="citu pasākumu izmaksas",IF('4a+c+n'!$Q32="C",'4a+c+n'!N32,0))</f>
        <v>0</v>
      </c>
      <c r="O30" s="76" t="n">
        <f aca="false">IF($C$4="citu pasākumu izmaksas",IF('4a+c+n'!$Q32="C",'4a+c+n'!O32,0))</f>
        <v>0</v>
      </c>
      <c r="P30" s="77" t="n">
        <f aca="false">IF($C$4="citu pasākumu izmaksas",IF('4a+c+n'!$Q32="C",'4a+c+n'!P32,0))</f>
        <v>0</v>
      </c>
    </row>
    <row r="31" customFormat="false" ht="11.25" hidden="false" customHeight="false" outlineLevel="0" collapsed="false">
      <c r="A31" s="13" t="n">
        <f aca="false">IF(P31=0,0,IF(COUNTBLANK(P31)=1,0,COUNTA($P$14:P31)))</f>
        <v>0</v>
      </c>
      <c r="B31" s="76" t="str">
        <f aca="false">IF($C$4="citu pasākumu izmaksas",IF('4a+c+n'!$Q33="C",'4a+c+n'!B33,0))</f>
        <v>līg.c.</v>
      </c>
      <c r="C31" s="76" t="str">
        <f aca="false">IF($C$4="citu pasākumu izmaksas",IF('4a+c+n'!$Q33="C",'4a+c+n'!C33,0))</f>
        <v>Atjaunojams zāliens</v>
      </c>
      <c r="D31" s="76" t="str">
        <f aca="false">IF($C$4="citu pasākumu izmaksas",IF('4a+c+n'!$Q33="C",'4a+c+n'!D33,0))</f>
        <v>m²</v>
      </c>
      <c r="E31" s="77"/>
      <c r="F31" s="75"/>
      <c r="G31" s="76"/>
      <c r="H31" s="76" t="n">
        <f aca="false">IF($C$4="citu pasākumu izmaksas",IF('4a+c+n'!$Q33="C",'4a+c+n'!H33,0))</f>
        <v>0</v>
      </c>
      <c r="I31" s="76"/>
      <c r="J31" s="76"/>
      <c r="K31" s="77" t="n">
        <f aca="false">IF($C$4="citu pasākumu izmaksas",IF('4a+c+n'!$Q33="C",'4a+c+n'!K33,0))</f>
        <v>0</v>
      </c>
      <c r="L31" s="238" t="n">
        <f aca="false">IF($C$4="citu pasākumu izmaksas",IF('4a+c+n'!$Q33="C",'4a+c+n'!L33,0))</f>
        <v>0</v>
      </c>
      <c r="M31" s="76" t="n">
        <f aca="false">IF($C$4="citu pasākumu izmaksas",IF('4a+c+n'!$Q33="C",'4a+c+n'!M33,0))</f>
        <v>0</v>
      </c>
      <c r="N31" s="76" t="n">
        <f aca="false">IF($C$4="citu pasākumu izmaksas",IF('4a+c+n'!$Q33="C",'4a+c+n'!N33,0))</f>
        <v>0</v>
      </c>
      <c r="O31" s="76" t="n">
        <f aca="false">IF($C$4="citu pasākumu izmaksas",IF('4a+c+n'!$Q33="C",'4a+c+n'!O33,0))</f>
        <v>0</v>
      </c>
      <c r="P31" s="77" t="n">
        <f aca="false">IF($C$4="citu pasākumu izmaksas",IF('4a+c+n'!$Q33="C",'4a+c+n'!P33,0))</f>
        <v>0</v>
      </c>
    </row>
    <row r="32" customFormat="false" ht="11.25" hidden="false" customHeight="false" outlineLevel="0" collapsed="false">
      <c r="A32" s="13" t="n">
        <f aca="false">IF(P32=0,0,IF(COUNTBLANK(P32)=1,0,COUNTA($P$14:P32)))</f>
        <v>0</v>
      </c>
      <c r="B32" s="76" t="n">
        <f aca="false">IF($C$4="citu pasākumu izmaksas",IF('4a+c+n'!$Q34="C",'4a+c+n'!B34,0))</f>
        <v>0</v>
      </c>
      <c r="C32" s="76" t="str">
        <f aca="false">IF($C$4="citu pasākumu izmaksas",IF('4a+c+n'!$Q34="C",'4a+c+n'!C34,0))</f>
        <v>* Zāliens</v>
      </c>
      <c r="D32" s="76" t="str">
        <f aca="false">IF($C$4="citu pasākumu izmaksas",IF('4a+c+n'!$Q34="C",'4a+c+n'!D34,0))</f>
        <v>m²</v>
      </c>
      <c r="E32" s="77"/>
      <c r="F32" s="75"/>
      <c r="G32" s="76"/>
      <c r="H32" s="76" t="n">
        <f aca="false">IF($C$4="citu pasākumu izmaksas",IF('4a+c+n'!$Q34="C",'4a+c+n'!H34,0))</f>
        <v>0</v>
      </c>
      <c r="I32" s="76"/>
      <c r="J32" s="76"/>
      <c r="K32" s="77" t="n">
        <f aca="false">IF($C$4="citu pasākumu izmaksas",IF('4a+c+n'!$Q34="C",'4a+c+n'!K34,0))</f>
        <v>0</v>
      </c>
      <c r="L32" s="238" t="n">
        <f aca="false">IF($C$4="citu pasākumu izmaksas",IF('4a+c+n'!$Q34="C",'4a+c+n'!L34,0))</f>
        <v>0</v>
      </c>
      <c r="M32" s="76" t="n">
        <f aca="false">IF($C$4="citu pasākumu izmaksas",IF('4a+c+n'!$Q34="C",'4a+c+n'!M34,0))</f>
        <v>0</v>
      </c>
      <c r="N32" s="76" t="n">
        <f aca="false">IF($C$4="citu pasākumu izmaksas",IF('4a+c+n'!$Q34="C",'4a+c+n'!N34,0))</f>
        <v>0</v>
      </c>
      <c r="O32" s="76" t="n">
        <f aca="false">IF($C$4="citu pasākumu izmaksas",IF('4a+c+n'!$Q34="C",'4a+c+n'!O34,0))</f>
        <v>0</v>
      </c>
      <c r="P32" s="77" t="n">
        <f aca="false">IF($C$4="citu pasākumu izmaksas",IF('4a+c+n'!$Q34="C",'4a+c+n'!P34,0))</f>
        <v>0</v>
      </c>
    </row>
    <row r="33" customFormat="false" ht="12" hidden="false" customHeight="false" outlineLevel="0" collapsed="false">
      <c r="A33" s="13" t="n">
        <f aca="false">IF(P33=0,0,IF(COUNTBLANK(P33)=1,0,COUNTA($P$14:P33)))</f>
        <v>0</v>
      </c>
      <c r="B33" s="76" t="n">
        <f aca="false">IF($C$4="citu pasākumu izmaksas",IF('4a+c+n'!$Q35="C",'4a+c+n'!B35,0))</f>
        <v>0</v>
      </c>
      <c r="C33" s="76" t="str">
        <f aca="false">IF($C$4="citu pasākumu izmaksas",IF('4a+c+n'!$Q35="C",'4a+c+n'!C35,0))</f>
        <v>* Augsne, b=150mm</v>
      </c>
      <c r="D33" s="76" t="str">
        <f aca="false">IF($C$4="citu pasākumu izmaksas",IF('4a+c+n'!$Q35="C",'4a+c+n'!D35,0))</f>
        <v>m³</v>
      </c>
      <c r="E33" s="77"/>
      <c r="F33" s="75"/>
      <c r="G33" s="76"/>
      <c r="H33" s="76" t="n">
        <f aca="false">IF($C$4="citu pasākumu izmaksas",IF('4a+c+n'!$Q35="C",'4a+c+n'!H35,0))</f>
        <v>0</v>
      </c>
      <c r="I33" s="76"/>
      <c r="J33" s="76"/>
      <c r="K33" s="77" t="n">
        <f aca="false">IF($C$4="citu pasākumu izmaksas",IF('4a+c+n'!$Q35="C",'4a+c+n'!K35,0))</f>
        <v>0</v>
      </c>
      <c r="L33" s="238" t="n">
        <f aca="false">IF($C$4="citu pasākumu izmaksas",IF('4a+c+n'!$Q35="C",'4a+c+n'!L35,0))</f>
        <v>0</v>
      </c>
      <c r="M33" s="76" t="n">
        <f aca="false">IF($C$4="citu pasākumu izmaksas",IF('4a+c+n'!$Q35="C",'4a+c+n'!M35,0))</f>
        <v>0</v>
      </c>
      <c r="N33" s="76" t="n">
        <f aca="false">IF($C$4="citu pasākumu izmaksas",IF('4a+c+n'!$Q35="C",'4a+c+n'!N35,0))</f>
        <v>0</v>
      </c>
      <c r="O33" s="76" t="n">
        <f aca="false">IF($C$4="citu pasākumu izmaksas",IF('4a+c+n'!$Q35="C",'4a+c+n'!O35,0))</f>
        <v>0</v>
      </c>
      <c r="P33" s="77" t="n">
        <f aca="false">IF($C$4="citu pasākumu izmaksas",IF('4a+c+n'!$Q35="C",'4a+c+n'!P35,0))</f>
        <v>0</v>
      </c>
    </row>
    <row r="34" customFormat="false" ht="12" hidden="false" customHeight="true" outlineLevel="0" collapsed="false">
      <c r="A34" s="226" t="s">
        <v>126</v>
      </c>
      <c r="B34" s="226"/>
      <c r="C34" s="226"/>
      <c r="D34" s="226"/>
      <c r="E34" s="226"/>
      <c r="F34" s="226"/>
      <c r="G34" s="226"/>
      <c r="H34" s="226"/>
      <c r="I34" s="226"/>
      <c r="J34" s="226"/>
      <c r="K34" s="226"/>
      <c r="L34" s="239" t="n">
        <f aca="false">SUM(L14:L33)</f>
        <v>0</v>
      </c>
      <c r="M34" s="240" t="n">
        <f aca="false">SUM(M14:M33)</f>
        <v>0</v>
      </c>
      <c r="N34" s="240" t="n">
        <f aca="false">SUM(N14:N33)</f>
        <v>0</v>
      </c>
      <c r="O34" s="240" t="n">
        <f aca="false">SUM(O14:O33)</f>
        <v>0</v>
      </c>
      <c r="P34" s="241" t="n">
        <f aca="false">SUM(P14:P33)</f>
        <v>0</v>
      </c>
    </row>
    <row r="35" customFormat="false" ht="11.25" hidden="false" customHeight="false" outlineLevel="0" collapsed="false">
      <c r="A35" s="33"/>
      <c r="B35" s="33"/>
      <c r="C35" s="33"/>
      <c r="D35" s="33"/>
      <c r="E35" s="33"/>
      <c r="F35" s="33"/>
      <c r="G35" s="33"/>
      <c r="H35" s="33"/>
      <c r="I35" s="33"/>
      <c r="J35" s="33"/>
      <c r="K35" s="33"/>
      <c r="L35" s="33"/>
      <c r="M35" s="33"/>
      <c r="N35" s="33"/>
      <c r="O35" s="33"/>
      <c r="P35" s="33"/>
    </row>
    <row r="36" customFormat="false" ht="11.25" hidden="false" customHeight="false" outlineLevel="0" collapsed="false">
      <c r="A36" s="33"/>
      <c r="B36" s="33"/>
      <c r="C36" s="33"/>
      <c r="D36" s="33"/>
      <c r="E36" s="33"/>
      <c r="F36" s="33"/>
      <c r="G36" s="33"/>
      <c r="H36" s="33"/>
      <c r="I36" s="33"/>
      <c r="J36" s="33"/>
      <c r="K36" s="33"/>
      <c r="L36" s="33"/>
      <c r="M36" s="33"/>
      <c r="N36" s="33"/>
      <c r="O36" s="33"/>
      <c r="P36" s="33"/>
    </row>
    <row r="37" customFormat="false" ht="11.25" hidden="false" customHeight="false" outlineLevel="0" collapsed="false">
      <c r="A37" s="1" t="s">
        <v>19</v>
      </c>
      <c r="B37" s="33"/>
      <c r="C37" s="45" t="n">
        <f aca="false">'Kops c'!C31:H31</f>
        <v>0</v>
      </c>
      <c r="D37" s="45"/>
      <c r="E37" s="45"/>
      <c r="F37" s="45"/>
      <c r="G37" s="45"/>
      <c r="H37" s="45"/>
      <c r="I37" s="33"/>
      <c r="J37" s="33"/>
      <c r="K37" s="33"/>
      <c r="L37" s="33"/>
      <c r="M37" s="33"/>
      <c r="N37" s="33"/>
      <c r="O37" s="33"/>
      <c r="P37" s="33"/>
    </row>
    <row r="38" customFormat="false" ht="11.25" hidden="false" customHeight="true" outlineLevel="0" collapsed="false">
      <c r="A38" s="33"/>
      <c r="B38" s="33"/>
      <c r="C38" s="31" t="s">
        <v>20</v>
      </c>
      <c r="D38" s="31"/>
      <c r="E38" s="31"/>
      <c r="F38" s="31"/>
      <c r="G38" s="31"/>
      <c r="H38" s="31"/>
      <c r="I38" s="33"/>
      <c r="J38" s="33"/>
      <c r="K38" s="33"/>
      <c r="L38" s="33"/>
      <c r="M38" s="33"/>
      <c r="N38" s="33"/>
      <c r="O38" s="33"/>
      <c r="P38" s="33"/>
    </row>
    <row r="39" customFormat="false" ht="11.25" hidden="false" customHeight="false" outlineLevel="0" collapsed="false">
      <c r="A39" s="33"/>
      <c r="B39" s="33"/>
      <c r="C39" s="33"/>
      <c r="D39" s="33"/>
      <c r="E39" s="33"/>
      <c r="F39" s="33"/>
      <c r="G39" s="33"/>
      <c r="H39" s="33"/>
      <c r="I39" s="33"/>
      <c r="J39" s="33"/>
      <c r="K39" s="33"/>
      <c r="L39" s="33"/>
      <c r="M39" s="33"/>
      <c r="N39" s="33"/>
      <c r="O39" s="33"/>
      <c r="P39" s="33"/>
    </row>
    <row r="40" customFormat="false" ht="11.25" hidden="false" customHeight="false" outlineLevel="0" collapsed="false">
      <c r="A40" s="96" t="str">
        <f aca="false">'Kops n'!A34:D34</f>
        <v>Tāme sastādīta:</v>
      </c>
      <c r="B40" s="96"/>
      <c r="C40" s="96"/>
      <c r="D40" s="96"/>
      <c r="E40" s="33"/>
      <c r="F40" s="33"/>
      <c r="G40" s="33"/>
      <c r="H40" s="33"/>
      <c r="I40" s="33"/>
      <c r="J40" s="33"/>
      <c r="K40" s="33"/>
      <c r="L40" s="33"/>
      <c r="M40" s="33"/>
      <c r="N40" s="33"/>
      <c r="O40" s="33"/>
      <c r="P40" s="33"/>
    </row>
    <row r="41" customFormat="false" ht="11.25" hidden="false" customHeight="false" outlineLevel="0" collapsed="false">
      <c r="A41" s="33"/>
      <c r="B41" s="33"/>
      <c r="C41" s="33"/>
      <c r="D41" s="33"/>
      <c r="E41" s="33"/>
      <c r="F41" s="33"/>
      <c r="G41" s="33"/>
      <c r="H41" s="33"/>
      <c r="I41" s="33"/>
      <c r="J41" s="33"/>
      <c r="K41" s="33"/>
      <c r="L41" s="33"/>
      <c r="M41" s="33"/>
      <c r="N41" s="33"/>
      <c r="O41" s="33"/>
      <c r="P41" s="33"/>
    </row>
    <row r="42" customFormat="false" ht="11.25" hidden="false" customHeight="false" outlineLevel="0" collapsed="false">
      <c r="A42" s="1" t="s">
        <v>48</v>
      </c>
      <c r="B42" s="33"/>
      <c r="C42" s="45" t="n">
        <f aca="false">'Kops c'!C36:H36</f>
        <v>0</v>
      </c>
      <c r="D42" s="45"/>
      <c r="E42" s="45"/>
      <c r="F42" s="45"/>
      <c r="G42" s="45"/>
      <c r="H42" s="45"/>
      <c r="I42" s="33"/>
      <c r="J42" s="33"/>
      <c r="K42" s="33"/>
      <c r="L42" s="33"/>
      <c r="M42" s="33"/>
      <c r="N42" s="33"/>
      <c r="O42" s="33"/>
      <c r="P42" s="33"/>
    </row>
    <row r="43" customFormat="false" ht="11.25" hidden="false" customHeight="true" outlineLevel="0" collapsed="false">
      <c r="A43" s="33"/>
      <c r="B43" s="33"/>
      <c r="C43" s="31" t="s">
        <v>20</v>
      </c>
      <c r="D43" s="31"/>
      <c r="E43" s="31"/>
      <c r="F43" s="31"/>
      <c r="G43" s="31"/>
      <c r="H43" s="31"/>
      <c r="I43" s="33"/>
      <c r="J43" s="33"/>
      <c r="K43" s="33"/>
      <c r="L43" s="33"/>
      <c r="M43" s="33"/>
      <c r="N43" s="33"/>
      <c r="O43" s="33"/>
      <c r="P43" s="33"/>
    </row>
    <row r="44" customFormat="false" ht="11.25" hidden="false" customHeight="false" outlineLevel="0" collapsed="false">
      <c r="A44" s="33"/>
      <c r="B44" s="33"/>
      <c r="C44" s="33"/>
      <c r="D44" s="33"/>
      <c r="E44" s="33"/>
      <c r="F44" s="33"/>
      <c r="G44" s="33"/>
      <c r="H44" s="33"/>
      <c r="I44" s="33"/>
      <c r="J44" s="33"/>
      <c r="K44" s="33"/>
      <c r="L44" s="33"/>
      <c r="M44" s="33"/>
      <c r="N44" s="33"/>
      <c r="O44" s="33"/>
      <c r="P44" s="33"/>
    </row>
    <row r="45" customFormat="false" ht="11.25" hidden="false" customHeight="false" outlineLevel="0" collapsed="false">
      <c r="A45" s="97" t="s">
        <v>21</v>
      </c>
      <c r="B45" s="98"/>
      <c r="C45" s="99" t="n">
        <f aca="false">'Kops c'!C39</f>
        <v>0</v>
      </c>
      <c r="D45" s="98"/>
      <c r="E45" s="33"/>
      <c r="F45" s="33"/>
      <c r="G45" s="33"/>
      <c r="H45" s="33"/>
      <c r="I45" s="33"/>
      <c r="J45" s="33"/>
      <c r="K45" s="33"/>
      <c r="L45" s="33"/>
      <c r="M45" s="33"/>
      <c r="N45" s="33"/>
      <c r="O45" s="33"/>
      <c r="P45" s="33"/>
    </row>
    <row r="46" customFormat="false" ht="11.25" hidden="false" customHeight="false" outlineLevel="0" collapsed="false">
      <c r="A46" s="33"/>
      <c r="B46" s="33"/>
      <c r="C46" s="33"/>
      <c r="D46" s="33"/>
      <c r="E46" s="33"/>
      <c r="F46" s="33"/>
      <c r="G46" s="33"/>
      <c r="H46" s="33"/>
      <c r="I46" s="33"/>
      <c r="J46" s="33"/>
      <c r="K46" s="33"/>
      <c r="L46" s="33"/>
      <c r="M46" s="33"/>
      <c r="N46" s="33"/>
      <c r="O46" s="33"/>
      <c r="P46"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34:K34"/>
    <mergeCell ref="C37:H37"/>
    <mergeCell ref="C38:H38"/>
    <mergeCell ref="A40:D40"/>
    <mergeCell ref="C42:H42"/>
    <mergeCell ref="C43:H43"/>
  </mergeCells>
  <conditionalFormatting sqref="A34:K34">
    <cfRule type="containsText" priority="2" operator="containsText" aboveAverage="0" equalAverage="0" bottom="0" percent="0" rank="0" text="Tiešās izmaksas kopā, t. sk. darba devēja sociālais nodoklis __.__% " dxfId="3">
      <formula>NOT(ISERROR(SEARCH("Tiešās izmaksas kopā, t. sk. darba devēja sociālais nodoklis __.__% ",A34)))</formula>
    </cfRule>
  </conditionalFormatting>
  <conditionalFormatting sqref="C2:I2 D5:L8 N9:O9 A14:P33 L34:P34 C37:H37 C42:H42 C45">
    <cfRule type="cellIs" priority="3" operator="equal" aboveAverage="0" equalAverage="0" bottom="0" percent="0" rank="0" text="" dxfId="1">
      <formula>0</formula>
    </cfRule>
  </conditionalFormatting>
  <printOptions headings="false" gridLines="false" gridLinesSet="true" horizontalCentered="false" verticalCentered="false"/>
  <pageMargins left="0" right="0" top="0.39375" bottom="0.39375"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92D050"/>
    <pageSetUpPr fitToPage="false"/>
  </sheetPr>
  <dimension ref="A1:P4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8" activeCellId="0" sqref="C38"/>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5.28"/>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5.43"/>
    <col collapsed="false" customWidth="true" hidden="false" outlineLevel="0" max="7" min="7" style="1" width="4.86"/>
    <col collapsed="false" customWidth="true" hidden="false" outlineLevel="0" max="10" min="8" style="1" width="6.71"/>
    <col collapsed="false" customWidth="true" hidden="false" outlineLevel="0" max="11" min="11" style="1" width="7"/>
    <col collapsed="false" customWidth="true" hidden="false" outlineLevel="0" max="15" min="12" style="1" width="7.71"/>
    <col collapsed="false" customWidth="true" hidden="false" outlineLevel="0" max="16" min="16" style="1" width="9"/>
    <col collapsed="false" customWidth="false" hidden="false" outlineLevel="0" max="1024" min="17" style="1" width="9.14"/>
  </cols>
  <sheetData>
    <row r="1" customFormat="false" ht="11.25" hidden="false" customHeight="false" outlineLevel="0" collapsed="false">
      <c r="A1" s="94"/>
      <c r="B1" s="94"/>
      <c r="C1" s="118" t="s">
        <v>51</v>
      </c>
      <c r="D1" s="119" t="n">
        <f aca="false">'4a+c+n'!D1</f>
        <v>4</v>
      </c>
      <c r="E1" s="94"/>
      <c r="F1" s="94"/>
      <c r="G1" s="94"/>
      <c r="H1" s="94"/>
      <c r="I1" s="94"/>
      <c r="J1" s="94"/>
      <c r="N1" s="120"/>
      <c r="O1" s="118"/>
      <c r="P1" s="121"/>
    </row>
    <row r="2" customFormat="false" ht="11.25" hidden="false" customHeight="false" outlineLevel="0" collapsed="false">
      <c r="A2" s="122"/>
      <c r="B2" s="122"/>
      <c r="C2" s="123" t="s">
        <v>244</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26</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229" t="n">
        <f aca="false">ar</f>
        <v>0</v>
      </c>
      <c r="B9" s="229"/>
      <c r="C9" s="229"/>
      <c r="D9" s="229"/>
      <c r="E9" s="229"/>
      <c r="F9" s="229"/>
      <c r="G9" s="128"/>
      <c r="H9" s="128"/>
      <c r="I9" s="128"/>
      <c r="J9" s="129" t="s">
        <v>53</v>
      </c>
      <c r="K9" s="129"/>
      <c r="L9" s="129"/>
      <c r="M9" s="129"/>
      <c r="N9" s="130" t="n">
        <f aca="false">P34</f>
        <v>0</v>
      </c>
      <c r="O9" s="130"/>
      <c r="P9" s="128"/>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row>
    <row r="11" customFormat="false" ht="12" hidden="false" customHeight="false" outlineLevel="0" collapsed="false">
      <c r="A11" s="131"/>
      <c r="B11" s="132"/>
      <c r="C11" s="5"/>
      <c r="D11" s="94"/>
      <c r="E11" s="94"/>
      <c r="F11" s="94"/>
      <c r="G11" s="94"/>
      <c r="H11" s="94"/>
      <c r="I11" s="94"/>
      <c r="J11" s="94"/>
      <c r="K11" s="94"/>
      <c r="L11" s="135"/>
      <c r="M11" s="135"/>
      <c r="N11" s="136"/>
      <c r="O11" s="120"/>
      <c r="P11" s="94"/>
    </row>
    <row r="12" customFormat="false" ht="11.25" hidden="false" customHeight="true" outlineLevel="0" collapsed="false">
      <c r="A12" s="58" t="s">
        <v>34</v>
      </c>
      <c r="B12" s="137" t="s">
        <v>56</v>
      </c>
      <c r="C12" s="138" t="s">
        <v>57</v>
      </c>
      <c r="D12" s="139" t="s">
        <v>58</v>
      </c>
      <c r="E12" s="140" t="s">
        <v>59</v>
      </c>
      <c r="F12" s="141" t="s">
        <v>60</v>
      </c>
      <c r="G12" s="141"/>
      <c r="H12" s="141"/>
      <c r="I12" s="141"/>
      <c r="J12" s="141"/>
      <c r="K12" s="141"/>
      <c r="L12" s="235" t="s">
        <v>61</v>
      </c>
      <c r="M12" s="235"/>
      <c r="N12" s="235"/>
      <c r="O12" s="235"/>
      <c r="P12" s="235"/>
    </row>
    <row r="13" customFormat="false" ht="118.5" hidden="false" customHeight="false" outlineLevel="0" collapsed="false">
      <c r="A13" s="58"/>
      <c r="B13" s="137"/>
      <c r="C13" s="138"/>
      <c r="D13" s="139"/>
      <c r="E13" s="140"/>
      <c r="F13" s="142" t="s">
        <v>63</v>
      </c>
      <c r="G13" s="143" t="s">
        <v>64</v>
      </c>
      <c r="H13" s="143" t="s">
        <v>65</v>
      </c>
      <c r="I13" s="143" t="s">
        <v>66</v>
      </c>
      <c r="J13" s="143" t="s">
        <v>67</v>
      </c>
      <c r="K13" s="144" t="s">
        <v>68</v>
      </c>
      <c r="L13" s="236" t="s">
        <v>63</v>
      </c>
      <c r="M13" s="143" t="s">
        <v>65</v>
      </c>
      <c r="N13" s="143" t="s">
        <v>66</v>
      </c>
      <c r="O13" s="143" t="s">
        <v>67</v>
      </c>
      <c r="P13" s="230" t="s">
        <v>68</v>
      </c>
    </row>
    <row r="14" customFormat="false" ht="11.25" hidden="false" customHeight="false" outlineLevel="0" collapsed="false">
      <c r="A14" s="13" t="n">
        <f aca="false">IF(P14=0,0,IF(COUNTBLANK(P14)=1,0,COUNTA($P$14:P14)))</f>
        <v>0</v>
      </c>
      <c r="B14" s="76" t="n">
        <f aca="false">IF($C$4="Neattiecināmās izmaksas",IF('4a+c+n'!$Q16="N",'4a+c+n'!B16,0))</f>
        <v>0</v>
      </c>
      <c r="C14" s="76" t="n">
        <f aca="false">IF($C$4="Neattiecināmās izmaksas",IF('4a+c+n'!$Q16="N",'4a+c+n'!C16,0))</f>
        <v>0</v>
      </c>
      <c r="D14" s="76" t="n">
        <f aca="false">IF($C$4="Neattiecināmās izmaksas",IF('4a+c+n'!$Q16="N",'4a+c+n'!D16,0))</f>
        <v>0</v>
      </c>
      <c r="E14" s="77"/>
      <c r="F14" s="75"/>
      <c r="G14" s="76"/>
      <c r="H14" s="76" t="n">
        <f aca="false">IF($C$4="Neattiecināmās izmaksas",IF('4a+c+n'!$Q16="N",'4a+c+n'!H16,0))</f>
        <v>0</v>
      </c>
      <c r="I14" s="76"/>
      <c r="J14" s="76"/>
      <c r="K14" s="77" t="n">
        <f aca="false">IF($C$4="Neattiecināmās izmaksas",IF('4a+c+n'!$Q16="N",'4a+c+n'!K16,0))</f>
        <v>0</v>
      </c>
      <c r="L14" s="238" t="n">
        <f aca="false">IF($C$4="Neattiecināmās izmaksas",IF('4a+c+n'!$Q16="N",'4a+c+n'!L16,0))</f>
        <v>0</v>
      </c>
      <c r="M14" s="76" t="n">
        <f aca="false">IF($C$4="Neattiecināmās izmaksas",IF('4a+c+n'!$Q16="N",'4a+c+n'!M16,0))</f>
        <v>0</v>
      </c>
      <c r="N14" s="76" t="n">
        <f aca="false">IF($C$4="Neattiecināmās izmaksas",IF('4a+c+n'!$Q16="N",'4a+c+n'!N16,0))</f>
        <v>0</v>
      </c>
      <c r="O14" s="76" t="n">
        <f aca="false">IF($C$4="Neattiecināmās izmaksas",IF('4a+c+n'!$Q16="N",'4a+c+n'!O16,0))</f>
        <v>0</v>
      </c>
      <c r="P14" s="77" t="n">
        <f aca="false">IF($C$4="Neattiecināmās izmaksas",IF('4a+c+n'!$Q16="N",'4a+c+n'!P16,0))</f>
        <v>0</v>
      </c>
    </row>
    <row r="15" customFormat="false" ht="11.25" hidden="false" customHeight="false" outlineLevel="0" collapsed="false">
      <c r="A15" s="13" t="n">
        <f aca="false">IF(P15=0,0,IF(COUNTBLANK(P15)=1,0,COUNTA($P$14:P15)))</f>
        <v>0</v>
      </c>
      <c r="B15" s="76" t="n">
        <f aca="false">IF($C$4="Neattiecināmās izmaksas",IF('4a+c+n'!$Q17="N",'4a+c+n'!B17,0))</f>
        <v>0</v>
      </c>
      <c r="C15" s="76" t="n">
        <f aca="false">IF($C$4="Neattiecināmās izmaksas",IF('4a+c+n'!$Q17="N",'4a+c+n'!C17,0))</f>
        <v>0</v>
      </c>
      <c r="D15" s="76" t="n">
        <f aca="false">IF($C$4="Neattiecināmās izmaksas",IF('4a+c+n'!$Q17="N",'4a+c+n'!D17,0))</f>
        <v>0</v>
      </c>
      <c r="E15" s="77"/>
      <c r="F15" s="75"/>
      <c r="G15" s="76"/>
      <c r="H15" s="76" t="n">
        <f aca="false">IF($C$4="Neattiecināmās izmaksas",IF('4a+c+n'!$Q17="N",'4a+c+n'!H17,0))</f>
        <v>0</v>
      </c>
      <c r="I15" s="76"/>
      <c r="J15" s="76"/>
      <c r="K15" s="77" t="n">
        <f aca="false">IF($C$4="Neattiecināmās izmaksas",IF('4a+c+n'!$Q17="N",'4a+c+n'!K17,0))</f>
        <v>0</v>
      </c>
      <c r="L15" s="238" t="n">
        <f aca="false">IF($C$4="Neattiecināmās izmaksas",IF('4a+c+n'!$Q17="N",'4a+c+n'!L17,0))</f>
        <v>0</v>
      </c>
      <c r="M15" s="76" t="n">
        <f aca="false">IF($C$4="Neattiecināmās izmaksas",IF('4a+c+n'!$Q17="N",'4a+c+n'!M17,0))</f>
        <v>0</v>
      </c>
      <c r="N15" s="76" t="n">
        <f aca="false">IF($C$4="Neattiecināmās izmaksas",IF('4a+c+n'!$Q17="N",'4a+c+n'!N17,0))</f>
        <v>0</v>
      </c>
      <c r="O15" s="76" t="n">
        <f aca="false">IF($C$4="Neattiecināmās izmaksas",IF('4a+c+n'!$Q17="N",'4a+c+n'!O17,0))</f>
        <v>0</v>
      </c>
      <c r="P15" s="77" t="n">
        <f aca="false">IF($C$4="Neattiecināmās izmaksas",IF('4a+c+n'!$Q17="N",'4a+c+n'!P17,0))</f>
        <v>0</v>
      </c>
    </row>
    <row r="16" customFormat="false" ht="11.25" hidden="false" customHeight="false" outlineLevel="0" collapsed="false">
      <c r="A16" s="13" t="n">
        <f aca="false">IF(P16=0,0,IF(COUNTBLANK(P16)=1,0,COUNTA($P$14:P16)))</f>
        <v>0</v>
      </c>
      <c r="B16" s="76" t="n">
        <f aca="false">IF($C$4="Neattiecināmās izmaksas",IF('4a+c+n'!$Q18="N",'4a+c+n'!B18,0))</f>
        <v>0</v>
      </c>
      <c r="C16" s="76" t="n">
        <f aca="false">IF($C$4="Neattiecināmās izmaksas",IF('4a+c+n'!$Q18="N",'4a+c+n'!C18,0))</f>
        <v>0</v>
      </c>
      <c r="D16" s="76" t="n">
        <f aca="false">IF($C$4="Neattiecināmās izmaksas",IF('4a+c+n'!$Q18="N",'4a+c+n'!D18,0))</f>
        <v>0</v>
      </c>
      <c r="E16" s="77"/>
      <c r="F16" s="75"/>
      <c r="G16" s="76"/>
      <c r="H16" s="76" t="n">
        <f aca="false">IF($C$4="Neattiecināmās izmaksas",IF('4a+c+n'!$Q18="N",'4a+c+n'!H18,0))</f>
        <v>0</v>
      </c>
      <c r="I16" s="76"/>
      <c r="J16" s="76"/>
      <c r="K16" s="77" t="n">
        <f aca="false">IF($C$4="Neattiecināmās izmaksas",IF('4a+c+n'!$Q18="N",'4a+c+n'!K18,0))</f>
        <v>0</v>
      </c>
      <c r="L16" s="238" t="n">
        <f aca="false">IF($C$4="Neattiecināmās izmaksas",IF('4a+c+n'!$Q18="N",'4a+c+n'!L18,0))</f>
        <v>0</v>
      </c>
      <c r="M16" s="76" t="n">
        <f aca="false">IF($C$4="Neattiecināmās izmaksas",IF('4a+c+n'!$Q18="N",'4a+c+n'!M18,0))</f>
        <v>0</v>
      </c>
      <c r="N16" s="76" t="n">
        <f aca="false">IF($C$4="Neattiecināmās izmaksas",IF('4a+c+n'!$Q18="N",'4a+c+n'!N18,0))</f>
        <v>0</v>
      </c>
      <c r="O16" s="76" t="n">
        <f aca="false">IF($C$4="Neattiecināmās izmaksas",IF('4a+c+n'!$Q18="N",'4a+c+n'!O18,0))</f>
        <v>0</v>
      </c>
      <c r="P16" s="77" t="n">
        <f aca="false">IF($C$4="Neattiecināmās izmaksas",IF('4a+c+n'!$Q18="N",'4a+c+n'!P18,0))</f>
        <v>0</v>
      </c>
    </row>
    <row r="17" customFormat="false" ht="11.25" hidden="false" customHeight="false" outlineLevel="0" collapsed="false">
      <c r="A17" s="13" t="n">
        <f aca="false">IF(P17=0,0,IF(COUNTBLANK(P17)=1,0,COUNTA($P$14:P17)))</f>
        <v>0</v>
      </c>
      <c r="B17" s="76" t="n">
        <f aca="false">IF($C$4="Neattiecināmās izmaksas",IF('4a+c+n'!$Q19="N",'4a+c+n'!B19,0))</f>
        <v>0</v>
      </c>
      <c r="C17" s="76" t="n">
        <f aca="false">IF($C$4="Neattiecināmās izmaksas",IF('4a+c+n'!$Q19="N",'4a+c+n'!C19,0))</f>
        <v>0</v>
      </c>
      <c r="D17" s="76" t="n">
        <f aca="false">IF($C$4="Neattiecināmās izmaksas",IF('4a+c+n'!$Q19="N",'4a+c+n'!D19,0))</f>
        <v>0</v>
      </c>
      <c r="E17" s="77"/>
      <c r="F17" s="75"/>
      <c r="G17" s="76"/>
      <c r="H17" s="76" t="n">
        <f aca="false">IF($C$4="Neattiecināmās izmaksas",IF('4a+c+n'!$Q19="N",'4a+c+n'!H19,0))</f>
        <v>0</v>
      </c>
      <c r="I17" s="76"/>
      <c r="J17" s="76"/>
      <c r="K17" s="77" t="n">
        <f aca="false">IF($C$4="Neattiecināmās izmaksas",IF('4a+c+n'!$Q19="N",'4a+c+n'!K19,0))</f>
        <v>0</v>
      </c>
      <c r="L17" s="238" t="n">
        <f aca="false">IF($C$4="Neattiecināmās izmaksas",IF('4a+c+n'!$Q19="N",'4a+c+n'!L19,0))</f>
        <v>0</v>
      </c>
      <c r="M17" s="76" t="n">
        <f aca="false">IF($C$4="Neattiecināmās izmaksas",IF('4a+c+n'!$Q19="N",'4a+c+n'!M19,0))</f>
        <v>0</v>
      </c>
      <c r="N17" s="76" t="n">
        <f aca="false">IF($C$4="Neattiecināmās izmaksas",IF('4a+c+n'!$Q19="N",'4a+c+n'!N19,0))</f>
        <v>0</v>
      </c>
      <c r="O17" s="76" t="n">
        <f aca="false">IF($C$4="Neattiecināmās izmaksas",IF('4a+c+n'!$Q19="N",'4a+c+n'!O19,0))</f>
        <v>0</v>
      </c>
      <c r="P17" s="77" t="n">
        <f aca="false">IF($C$4="Neattiecināmās izmaksas",IF('4a+c+n'!$Q19="N",'4a+c+n'!P19,0))</f>
        <v>0</v>
      </c>
    </row>
    <row r="18" customFormat="false" ht="11.25" hidden="false" customHeight="false" outlineLevel="0" collapsed="false">
      <c r="A18" s="13" t="n">
        <f aca="false">IF(P18=0,0,IF(COUNTBLANK(P18)=1,0,COUNTA($P$14:P18)))</f>
        <v>0</v>
      </c>
      <c r="B18" s="76" t="n">
        <f aca="false">IF($C$4="Neattiecināmās izmaksas",IF('4a+c+n'!$Q20="N",'4a+c+n'!B20,0))</f>
        <v>0</v>
      </c>
      <c r="C18" s="76" t="n">
        <f aca="false">IF($C$4="Neattiecināmās izmaksas",IF('4a+c+n'!$Q20="N",'4a+c+n'!C20,0))</f>
        <v>0</v>
      </c>
      <c r="D18" s="76" t="n">
        <f aca="false">IF($C$4="Neattiecināmās izmaksas",IF('4a+c+n'!$Q20="N",'4a+c+n'!D20,0))</f>
        <v>0</v>
      </c>
      <c r="E18" s="77"/>
      <c r="F18" s="75"/>
      <c r="G18" s="76"/>
      <c r="H18" s="76" t="n">
        <f aca="false">IF($C$4="Neattiecināmās izmaksas",IF('4a+c+n'!$Q20="N",'4a+c+n'!H20,0))</f>
        <v>0</v>
      </c>
      <c r="I18" s="76"/>
      <c r="J18" s="76"/>
      <c r="K18" s="77" t="n">
        <f aca="false">IF($C$4="Neattiecināmās izmaksas",IF('4a+c+n'!$Q20="N",'4a+c+n'!K20,0))</f>
        <v>0</v>
      </c>
      <c r="L18" s="238" t="n">
        <f aca="false">IF($C$4="Neattiecināmās izmaksas",IF('4a+c+n'!$Q20="N",'4a+c+n'!L20,0))</f>
        <v>0</v>
      </c>
      <c r="M18" s="76" t="n">
        <f aca="false">IF($C$4="Neattiecināmās izmaksas",IF('4a+c+n'!$Q20="N",'4a+c+n'!M20,0))</f>
        <v>0</v>
      </c>
      <c r="N18" s="76" t="n">
        <f aca="false">IF($C$4="Neattiecināmās izmaksas",IF('4a+c+n'!$Q20="N",'4a+c+n'!N20,0))</f>
        <v>0</v>
      </c>
      <c r="O18" s="76" t="n">
        <f aca="false">IF($C$4="Neattiecināmās izmaksas",IF('4a+c+n'!$Q20="N",'4a+c+n'!O20,0))</f>
        <v>0</v>
      </c>
      <c r="P18" s="77" t="n">
        <f aca="false">IF($C$4="Neattiecināmās izmaksas",IF('4a+c+n'!$Q20="N",'4a+c+n'!P20,0))</f>
        <v>0</v>
      </c>
    </row>
    <row r="19" customFormat="false" ht="11.25" hidden="false" customHeight="false" outlineLevel="0" collapsed="false">
      <c r="A19" s="13" t="n">
        <f aca="false">IF(P19=0,0,IF(COUNTBLANK(P19)=1,0,COUNTA($P$14:P19)))</f>
        <v>0</v>
      </c>
      <c r="B19" s="76" t="n">
        <f aca="false">IF($C$4="Neattiecināmās izmaksas",IF('4a+c+n'!$Q21="N",'4a+c+n'!B21,0))</f>
        <v>0</v>
      </c>
      <c r="C19" s="76" t="n">
        <f aca="false">IF($C$4="Neattiecināmās izmaksas",IF('4a+c+n'!$Q21="N",'4a+c+n'!C21,0))</f>
        <v>0</v>
      </c>
      <c r="D19" s="76" t="n">
        <f aca="false">IF($C$4="Neattiecināmās izmaksas",IF('4a+c+n'!$Q21="N",'4a+c+n'!D21,0))</f>
        <v>0</v>
      </c>
      <c r="E19" s="77"/>
      <c r="F19" s="75"/>
      <c r="G19" s="76"/>
      <c r="H19" s="76" t="n">
        <f aca="false">IF($C$4="Neattiecināmās izmaksas",IF('4a+c+n'!$Q21="N",'4a+c+n'!H21,0))</f>
        <v>0</v>
      </c>
      <c r="I19" s="76"/>
      <c r="J19" s="76"/>
      <c r="K19" s="77" t="n">
        <f aca="false">IF($C$4="Neattiecināmās izmaksas",IF('4a+c+n'!$Q21="N",'4a+c+n'!K21,0))</f>
        <v>0</v>
      </c>
      <c r="L19" s="238" t="n">
        <f aca="false">IF($C$4="Neattiecināmās izmaksas",IF('4a+c+n'!$Q21="N",'4a+c+n'!L21,0))</f>
        <v>0</v>
      </c>
      <c r="M19" s="76" t="n">
        <f aca="false">IF($C$4="Neattiecināmās izmaksas",IF('4a+c+n'!$Q21="N",'4a+c+n'!M21,0))</f>
        <v>0</v>
      </c>
      <c r="N19" s="76" t="n">
        <f aca="false">IF($C$4="Neattiecināmās izmaksas",IF('4a+c+n'!$Q21="N",'4a+c+n'!N21,0))</f>
        <v>0</v>
      </c>
      <c r="O19" s="76" t="n">
        <f aca="false">IF($C$4="Neattiecināmās izmaksas",IF('4a+c+n'!$Q21="N",'4a+c+n'!O21,0))</f>
        <v>0</v>
      </c>
      <c r="P19" s="77" t="n">
        <f aca="false">IF($C$4="Neattiecināmās izmaksas",IF('4a+c+n'!$Q21="N",'4a+c+n'!P21,0))</f>
        <v>0</v>
      </c>
    </row>
    <row r="20" customFormat="false" ht="11.25" hidden="false" customHeight="false" outlineLevel="0" collapsed="false">
      <c r="A20" s="13" t="n">
        <f aca="false">IF(P20=0,0,IF(COUNTBLANK(P20)=1,0,COUNTA($P$14:P20)))</f>
        <v>0</v>
      </c>
      <c r="B20" s="76" t="n">
        <f aca="false">IF($C$4="Neattiecināmās izmaksas",IF('4a+c+n'!$Q22="N",'4a+c+n'!B22,0))</f>
        <v>0</v>
      </c>
      <c r="C20" s="76" t="n">
        <f aca="false">IF($C$4="Neattiecināmās izmaksas",IF('4a+c+n'!$Q22="N",'4a+c+n'!C22,0))</f>
        <v>0</v>
      </c>
      <c r="D20" s="76" t="n">
        <f aca="false">IF($C$4="Neattiecināmās izmaksas",IF('4a+c+n'!$Q22="N",'4a+c+n'!D22,0))</f>
        <v>0</v>
      </c>
      <c r="E20" s="77"/>
      <c r="F20" s="75"/>
      <c r="G20" s="76"/>
      <c r="H20" s="76" t="n">
        <f aca="false">IF($C$4="Neattiecināmās izmaksas",IF('4a+c+n'!$Q22="N",'4a+c+n'!H22,0))</f>
        <v>0</v>
      </c>
      <c r="I20" s="76"/>
      <c r="J20" s="76"/>
      <c r="K20" s="77" t="n">
        <f aca="false">IF($C$4="Neattiecināmās izmaksas",IF('4a+c+n'!$Q22="N",'4a+c+n'!K22,0))</f>
        <v>0</v>
      </c>
      <c r="L20" s="238" t="n">
        <f aca="false">IF($C$4="Neattiecināmās izmaksas",IF('4a+c+n'!$Q22="N",'4a+c+n'!L22,0))</f>
        <v>0</v>
      </c>
      <c r="M20" s="76" t="n">
        <f aca="false">IF($C$4="Neattiecināmās izmaksas",IF('4a+c+n'!$Q22="N",'4a+c+n'!M22,0))</f>
        <v>0</v>
      </c>
      <c r="N20" s="76" t="n">
        <f aca="false">IF($C$4="Neattiecināmās izmaksas",IF('4a+c+n'!$Q22="N",'4a+c+n'!N22,0))</f>
        <v>0</v>
      </c>
      <c r="O20" s="76" t="n">
        <f aca="false">IF($C$4="Neattiecināmās izmaksas",IF('4a+c+n'!$Q22="N",'4a+c+n'!O22,0))</f>
        <v>0</v>
      </c>
      <c r="P20" s="77" t="n">
        <f aca="false">IF($C$4="Neattiecināmās izmaksas",IF('4a+c+n'!$Q22="N",'4a+c+n'!P22,0))</f>
        <v>0</v>
      </c>
    </row>
    <row r="21" customFormat="false" ht="11.25" hidden="false" customHeight="false" outlineLevel="0" collapsed="false">
      <c r="A21" s="13" t="n">
        <f aca="false">IF(P21=0,0,IF(COUNTBLANK(P21)=1,0,COUNTA($P$14:P21)))</f>
        <v>0</v>
      </c>
      <c r="B21" s="76" t="n">
        <f aca="false">IF($C$4="Neattiecināmās izmaksas",IF('4a+c+n'!$Q23="N",'4a+c+n'!B23,0))</f>
        <v>0</v>
      </c>
      <c r="C21" s="76" t="n">
        <f aca="false">IF($C$4="Neattiecināmās izmaksas",IF('4a+c+n'!$Q23="N",'4a+c+n'!C23,0))</f>
        <v>0</v>
      </c>
      <c r="D21" s="76" t="n">
        <f aca="false">IF($C$4="Neattiecināmās izmaksas",IF('4a+c+n'!$Q23="N",'4a+c+n'!D23,0))</f>
        <v>0</v>
      </c>
      <c r="E21" s="77"/>
      <c r="F21" s="75"/>
      <c r="G21" s="76"/>
      <c r="H21" s="76" t="n">
        <f aca="false">IF($C$4="Neattiecināmās izmaksas",IF('4a+c+n'!$Q23="N",'4a+c+n'!H23,0))</f>
        <v>0</v>
      </c>
      <c r="I21" s="76"/>
      <c r="J21" s="76"/>
      <c r="K21" s="77" t="n">
        <f aca="false">IF($C$4="Neattiecināmās izmaksas",IF('4a+c+n'!$Q23="N",'4a+c+n'!K23,0))</f>
        <v>0</v>
      </c>
      <c r="L21" s="238" t="n">
        <f aca="false">IF($C$4="Neattiecināmās izmaksas",IF('4a+c+n'!$Q23="N",'4a+c+n'!L23,0))</f>
        <v>0</v>
      </c>
      <c r="M21" s="76" t="n">
        <f aca="false">IF($C$4="Neattiecināmās izmaksas",IF('4a+c+n'!$Q23="N",'4a+c+n'!M23,0))</f>
        <v>0</v>
      </c>
      <c r="N21" s="76" t="n">
        <f aca="false">IF($C$4="Neattiecināmās izmaksas",IF('4a+c+n'!$Q23="N",'4a+c+n'!N23,0))</f>
        <v>0</v>
      </c>
      <c r="O21" s="76" t="n">
        <f aca="false">IF($C$4="Neattiecināmās izmaksas",IF('4a+c+n'!$Q23="N",'4a+c+n'!O23,0))</f>
        <v>0</v>
      </c>
      <c r="P21" s="77" t="n">
        <f aca="false">IF($C$4="Neattiecināmās izmaksas",IF('4a+c+n'!$Q23="N",'4a+c+n'!P23,0))</f>
        <v>0</v>
      </c>
    </row>
    <row r="22" customFormat="false" ht="11.25" hidden="false" customHeight="false" outlineLevel="0" collapsed="false">
      <c r="A22" s="13" t="n">
        <f aca="false">IF(P22=0,0,IF(COUNTBLANK(P22)=1,0,COUNTA($P$14:P22)))</f>
        <v>0</v>
      </c>
      <c r="B22" s="76" t="n">
        <f aca="false">IF($C$4="Neattiecināmās izmaksas",IF('4a+c+n'!$Q24="N",'4a+c+n'!B24,0))</f>
        <v>0</v>
      </c>
      <c r="C22" s="76" t="n">
        <f aca="false">IF($C$4="Neattiecināmās izmaksas",IF('4a+c+n'!$Q24="N",'4a+c+n'!C24,0))</f>
        <v>0</v>
      </c>
      <c r="D22" s="76" t="n">
        <f aca="false">IF($C$4="Neattiecināmās izmaksas",IF('4a+c+n'!$Q24="N",'4a+c+n'!D24,0))</f>
        <v>0</v>
      </c>
      <c r="E22" s="77"/>
      <c r="F22" s="75"/>
      <c r="G22" s="76"/>
      <c r="H22" s="76" t="n">
        <f aca="false">IF($C$4="Neattiecināmās izmaksas",IF('4a+c+n'!$Q24="N",'4a+c+n'!H24,0))</f>
        <v>0</v>
      </c>
      <c r="I22" s="76"/>
      <c r="J22" s="76"/>
      <c r="K22" s="77" t="n">
        <f aca="false">IF($C$4="Neattiecināmās izmaksas",IF('4a+c+n'!$Q24="N",'4a+c+n'!K24,0))</f>
        <v>0</v>
      </c>
      <c r="L22" s="238" t="n">
        <f aca="false">IF($C$4="Neattiecināmās izmaksas",IF('4a+c+n'!$Q24="N",'4a+c+n'!L24,0))</f>
        <v>0</v>
      </c>
      <c r="M22" s="76" t="n">
        <f aca="false">IF($C$4="Neattiecināmās izmaksas",IF('4a+c+n'!$Q24="N",'4a+c+n'!M24,0))</f>
        <v>0</v>
      </c>
      <c r="N22" s="76" t="n">
        <f aca="false">IF($C$4="Neattiecināmās izmaksas",IF('4a+c+n'!$Q24="N",'4a+c+n'!N24,0))</f>
        <v>0</v>
      </c>
      <c r="O22" s="76" t="n">
        <f aca="false">IF($C$4="Neattiecināmās izmaksas",IF('4a+c+n'!$Q24="N",'4a+c+n'!O24,0))</f>
        <v>0</v>
      </c>
      <c r="P22" s="77" t="n">
        <f aca="false">IF($C$4="Neattiecināmās izmaksas",IF('4a+c+n'!$Q24="N",'4a+c+n'!P24,0))</f>
        <v>0</v>
      </c>
    </row>
    <row r="23" customFormat="false" ht="11.25" hidden="false" customHeight="false" outlineLevel="0" collapsed="false">
      <c r="A23" s="13" t="n">
        <f aca="false">IF(P23=0,0,IF(COUNTBLANK(P23)=1,0,COUNTA($P$14:P23)))</f>
        <v>0</v>
      </c>
      <c r="B23" s="76" t="n">
        <f aca="false">IF($C$4="Neattiecināmās izmaksas",IF('4a+c+n'!$Q25="N",'4a+c+n'!B25,0))</f>
        <v>0</v>
      </c>
      <c r="C23" s="76" t="n">
        <f aca="false">IF($C$4="Neattiecināmās izmaksas",IF('4a+c+n'!$Q25="N",'4a+c+n'!C25,0))</f>
        <v>0</v>
      </c>
      <c r="D23" s="76" t="n">
        <f aca="false">IF($C$4="Neattiecināmās izmaksas",IF('4a+c+n'!$Q25="N",'4a+c+n'!D25,0))</f>
        <v>0</v>
      </c>
      <c r="E23" s="77"/>
      <c r="F23" s="75"/>
      <c r="G23" s="76"/>
      <c r="H23" s="76" t="n">
        <f aca="false">IF($C$4="Neattiecināmās izmaksas",IF('4a+c+n'!$Q25="N",'4a+c+n'!H25,0))</f>
        <v>0</v>
      </c>
      <c r="I23" s="76"/>
      <c r="J23" s="76"/>
      <c r="K23" s="77" t="n">
        <f aca="false">IF($C$4="Neattiecināmās izmaksas",IF('4a+c+n'!$Q25="N",'4a+c+n'!K25,0))</f>
        <v>0</v>
      </c>
      <c r="L23" s="238" t="n">
        <f aca="false">IF($C$4="Neattiecināmās izmaksas",IF('4a+c+n'!$Q25="N",'4a+c+n'!L25,0))</f>
        <v>0</v>
      </c>
      <c r="M23" s="76" t="n">
        <f aca="false">IF($C$4="Neattiecināmās izmaksas",IF('4a+c+n'!$Q25="N",'4a+c+n'!M25,0))</f>
        <v>0</v>
      </c>
      <c r="N23" s="76" t="n">
        <f aca="false">IF($C$4="Neattiecināmās izmaksas",IF('4a+c+n'!$Q25="N",'4a+c+n'!N25,0))</f>
        <v>0</v>
      </c>
      <c r="O23" s="76" t="n">
        <f aca="false">IF($C$4="Neattiecināmās izmaksas",IF('4a+c+n'!$Q25="N",'4a+c+n'!O25,0))</f>
        <v>0</v>
      </c>
      <c r="P23" s="77" t="n">
        <f aca="false">IF($C$4="Neattiecināmās izmaksas",IF('4a+c+n'!$Q25="N",'4a+c+n'!P25,0))</f>
        <v>0</v>
      </c>
    </row>
    <row r="24" customFormat="false" ht="11.25" hidden="false" customHeight="false" outlineLevel="0" collapsed="false">
      <c r="A24" s="13" t="n">
        <f aca="false">IF(P24=0,0,IF(COUNTBLANK(P24)=1,0,COUNTA($P$14:P24)))</f>
        <v>0</v>
      </c>
      <c r="B24" s="76" t="n">
        <f aca="false">IF($C$4="Neattiecināmās izmaksas",IF('4a+c+n'!$Q26="N",'4a+c+n'!B26,0))</f>
        <v>0</v>
      </c>
      <c r="C24" s="76" t="n">
        <f aca="false">IF($C$4="Neattiecināmās izmaksas",IF('4a+c+n'!$Q26="N",'4a+c+n'!C26,0))</f>
        <v>0</v>
      </c>
      <c r="D24" s="76" t="n">
        <f aca="false">IF($C$4="Neattiecināmās izmaksas",IF('4a+c+n'!$Q26="N",'4a+c+n'!D26,0))</f>
        <v>0</v>
      </c>
      <c r="E24" s="77"/>
      <c r="F24" s="75"/>
      <c r="G24" s="76"/>
      <c r="H24" s="76" t="n">
        <f aca="false">IF($C$4="Neattiecināmās izmaksas",IF('4a+c+n'!$Q26="N",'4a+c+n'!H26,0))</f>
        <v>0</v>
      </c>
      <c r="I24" s="76"/>
      <c r="J24" s="76"/>
      <c r="K24" s="77" t="n">
        <f aca="false">IF($C$4="Neattiecināmās izmaksas",IF('4a+c+n'!$Q26="N",'4a+c+n'!K26,0))</f>
        <v>0</v>
      </c>
      <c r="L24" s="238" t="n">
        <f aca="false">IF($C$4="Neattiecināmās izmaksas",IF('4a+c+n'!$Q26="N",'4a+c+n'!L26,0))</f>
        <v>0</v>
      </c>
      <c r="M24" s="76" t="n">
        <f aca="false">IF($C$4="Neattiecināmās izmaksas",IF('4a+c+n'!$Q26="N",'4a+c+n'!M26,0))</f>
        <v>0</v>
      </c>
      <c r="N24" s="76" t="n">
        <f aca="false">IF($C$4="Neattiecināmās izmaksas",IF('4a+c+n'!$Q26="N",'4a+c+n'!N26,0))</f>
        <v>0</v>
      </c>
      <c r="O24" s="76" t="n">
        <f aca="false">IF($C$4="Neattiecināmās izmaksas",IF('4a+c+n'!$Q26="N",'4a+c+n'!O26,0))</f>
        <v>0</v>
      </c>
      <c r="P24" s="77" t="n">
        <f aca="false">IF($C$4="Neattiecināmās izmaksas",IF('4a+c+n'!$Q26="N",'4a+c+n'!P26,0))</f>
        <v>0</v>
      </c>
    </row>
    <row r="25" customFormat="false" ht="11.25" hidden="false" customHeight="false" outlineLevel="0" collapsed="false">
      <c r="A25" s="13" t="n">
        <f aca="false">IF(P25=0,0,IF(COUNTBLANK(P25)=1,0,COUNTA($P$14:P25)))</f>
        <v>0</v>
      </c>
      <c r="B25" s="76" t="n">
        <f aca="false">IF($C$4="Neattiecināmās izmaksas",IF('4a+c+n'!$Q27="N",'4a+c+n'!B27,0))</f>
        <v>0</v>
      </c>
      <c r="C25" s="76" t="n">
        <f aca="false">IF($C$4="Neattiecināmās izmaksas",IF('4a+c+n'!$Q27="N",'4a+c+n'!C27,0))</f>
        <v>0</v>
      </c>
      <c r="D25" s="76" t="n">
        <f aca="false">IF($C$4="Neattiecināmās izmaksas",IF('4a+c+n'!$Q27="N",'4a+c+n'!D27,0))</f>
        <v>0</v>
      </c>
      <c r="E25" s="77"/>
      <c r="F25" s="75"/>
      <c r="G25" s="76"/>
      <c r="H25" s="76" t="n">
        <f aca="false">IF($C$4="Neattiecināmās izmaksas",IF('4a+c+n'!$Q27="N",'4a+c+n'!H27,0))</f>
        <v>0</v>
      </c>
      <c r="I25" s="76"/>
      <c r="J25" s="76"/>
      <c r="K25" s="77" t="n">
        <f aca="false">IF($C$4="Neattiecināmās izmaksas",IF('4a+c+n'!$Q27="N",'4a+c+n'!K27,0))</f>
        <v>0</v>
      </c>
      <c r="L25" s="238" t="n">
        <f aca="false">IF($C$4="Neattiecināmās izmaksas",IF('4a+c+n'!$Q27="N",'4a+c+n'!L27,0))</f>
        <v>0</v>
      </c>
      <c r="M25" s="76" t="n">
        <f aca="false">IF($C$4="Neattiecināmās izmaksas",IF('4a+c+n'!$Q27="N",'4a+c+n'!M27,0))</f>
        <v>0</v>
      </c>
      <c r="N25" s="76" t="n">
        <f aca="false">IF($C$4="Neattiecināmās izmaksas",IF('4a+c+n'!$Q27="N",'4a+c+n'!N27,0))</f>
        <v>0</v>
      </c>
      <c r="O25" s="76" t="n">
        <f aca="false">IF($C$4="Neattiecināmās izmaksas",IF('4a+c+n'!$Q27="N",'4a+c+n'!O27,0))</f>
        <v>0</v>
      </c>
      <c r="P25" s="77" t="n">
        <f aca="false">IF($C$4="Neattiecināmās izmaksas",IF('4a+c+n'!$Q27="N",'4a+c+n'!P27,0))</f>
        <v>0</v>
      </c>
    </row>
    <row r="26" customFormat="false" ht="11.25" hidden="false" customHeight="false" outlineLevel="0" collapsed="false">
      <c r="A26" s="13" t="n">
        <f aca="false">IF(P26=0,0,IF(COUNTBLANK(P26)=1,0,COUNTA($P$14:P26)))</f>
        <v>0</v>
      </c>
      <c r="B26" s="76" t="n">
        <f aca="false">IF($C$4="Neattiecināmās izmaksas",IF('4a+c+n'!$Q28="N",'4a+c+n'!B28,0))</f>
        <v>0</v>
      </c>
      <c r="C26" s="76" t="n">
        <f aca="false">IF($C$4="Neattiecināmās izmaksas",IF('4a+c+n'!$Q28="N",'4a+c+n'!C28,0))</f>
        <v>0</v>
      </c>
      <c r="D26" s="76" t="n">
        <f aca="false">IF($C$4="Neattiecināmās izmaksas",IF('4a+c+n'!$Q28="N",'4a+c+n'!D28,0))</f>
        <v>0</v>
      </c>
      <c r="E26" s="77"/>
      <c r="F26" s="75"/>
      <c r="G26" s="76"/>
      <c r="H26" s="76" t="n">
        <f aca="false">IF($C$4="Neattiecināmās izmaksas",IF('4a+c+n'!$Q28="N",'4a+c+n'!H28,0))</f>
        <v>0</v>
      </c>
      <c r="I26" s="76"/>
      <c r="J26" s="76"/>
      <c r="K26" s="77" t="n">
        <f aca="false">IF($C$4="Neattiecināmās izmaksas",IF('4a+c+n'!$Q28="N",'4a+c+n'!K28,0))</f>
        <v>0</v>
      </c>
      <c r="L26" s="238" t="n">
        <f aca="false">IF($C$4="Neattiecināmās izmaksas",IF('4a+c+n'!$Q28="N",'4a+c+n'!L28,0))</f>
        <v>0</v>
      </c>
      <c r="M26" s="76" t="n">
        <f aca="false">IF($C$4="Neattiecināmās izmaksas",IF('4a+c+n'!$Q28="N",'4a+c+n'!M28,0))</f>
        <v>0</v>
      </c>
      <c r="N26" s="76" t="n">
        <f aca="false">IF($C$4="Neattiecināmās izmaksas",IF('4a+c+n'!$Q28="N",'4a+c+n'!N28,0))</f>
        <v>0</v>
      </c>
      <c r="O26" s="76" t="n">
        <f aca="false">IF($C$4="Neattiecināmās izmaksas",IF('4a+c+n'!$Q28="N",'4a+c+n'!O28,0))</f>
        <v>0</v>
      </c>
      <c r="P26" s="77" t="n">
        <f aca="false">IF($C$4="Neattiecināmās izmaksas",IF('4a+c+n'!$Q28="N",'4a+c+n'!P28,0))</f>
        <v>0</v>
      </c>
    </row>
    <row r="27" customFormat="false" ht="11.25" hidden="false" customHeight="false" outlineLevel="0" collapsed="false">
      <c r="A27" s="13" t="n">
        <f aca="false">IF(P27=0,0,IF(COUNTBLANK(P27)=1,0,COUNTA($P$14:P27)))</f>
        <v>0</v>
      </c>
      <c r="B27" s="76" t="n">
        <f aca="false">IF($C$4="Neattiecināmās izmaksas",IF('4a+c+n'!$Q29="N",'4a+c+n'!B29,0))</f>
        <v>0</v>
      </c>
      <c r="C27" s="76" t="n">
        <f aca="false">IF($C$4="Neattiecināmās izmaksas",IF('4a+c+n'!$Q29="N",'4a+c+n'!C29,0))</f>
        <v>0</v>
      </c>
      <c r="D27" s="76" t="n">
        <f aca="false">IF($C$4="Neattiecināmās izmaksas",IF('4a+c+n'!$Q29="N",'4a+c+n'!D29,0))</f>
        <v>0</v>
      </c>
      <c r="E27" s="77"/>
      <c r="F27" s="75"/>
      <c r="G27" s="76"/>
      <c r="H27" s="76" t="n">
        <f aca="false">IF($C$4="Neattiecināmās izmaksas",IF('4a+c+n'!$Q29="N",'4a+c+n'!H29,0))</f>
        <v>0</v>
      </c>
      <c r="I27" s="76"/>
      <c r="J27" s="76"/>
      <c r="K27" s="77" t="n">
        <f aca="false">IF($C$4="Neattiecināmās izmaksas",IF('4a+c+n'!$Q29="N",'4a+c+n'!K29,0))</f>
        <v>0</v>
      </c>
      <c r="L27" s="238" t="n">
        <f aca="false">IF($C$4="Neattiecināmās izmaksas",IF('4a+c+n'!$Q29="N",'4a+c+n'!L29,0))</f>
        <v>0</v>
      </c>
      <c r="M27" s="76" t="n">
        <f aca="false">IF($C$4="Neattiecināmās izmaksas",IF('4a+c+n'!$Q29="N",'4a+c+n'!M29,0))</f>
        <v>0</v>
      </c>
      <c r="N27" s="76" t="n">
        <f aca="false">IF($C$4="Neattiecināmās izmaksas",IF('4a+c+n'!$Q29="N",'4a+c+n'!N29,0))</f>
        <v>0</v>
      </c>
      <c r="O27" s="76" t="n">
        <f aca="false">IF($C$4="Neattiecināmās izmaksas",IF('4a+c+n'!$Q29="N",'4a+c+n'!O29,0))</f>
        <v>0</v>
      </c>
      <c r="P27" s="77" t="n">
        <f aca="false">IF($C$4="Neattiecināmās izmaksas",IF('4a+c+n'!$Q29="N",'4a+c+n'!P29,0))</f>
        <v>0</v>
      </c>
    </row>
    <row r="28" customFormat="false" ht="11.25" hidden="false" customHeight="false" outlineLevel="0" collapsed="false">
      <c r="A28" s="13" t="n">
        <f aca="false">IF(P28=0,0,IF(COUNTBLANK(P28)=1,0,COUNTA($P$14:P28)))</f>
        <v>0</v>
      </c>
      <c r="B28" s="76" t="n">
        <f aca="false">IF($C$4="Neattiecināmās izmaksas",IF('4a+c+n'!$Q30="N",'4a+c+n'!B30,0))</f>
        <v>0</v>
      </c>
      <c r="C28" s="76" t="n">
        <f aca="false">IF($C$4="Neattiecināmās izmaksas",IF('4a+c+n'!$Q30="N",'4a+c+n'!C30,0))</f>
        <v>0</v>
      </c>
      <c r="D28" s="76" t="n">
        <f aca="false">IF($C$4="Neattiecināmās izmaksas",IF('4a+c+n'!$Q30="N",'4a+c+n'!D30,0))</f>
        <v>0</v>
      </c>
      <c r="E28" s="77"/>
      <c r="F28" s="75"/>
      <c r="G28" s="76"/>
      <c r="H28" s="76" t="n">
        <f aca="false">IF($C$4="Neattiecināmās izmaksas",IF('4a+c+n'!$Q30="N",'4a+c+n'!H30,0))</f>
        <v>0</v>
      </c>
      <c r="I28" s="76"/>
      <c r="J28" s="76"/>
      <c r="K28" s="77" t="n">
        <f aca="false">IF($C$4="Neattiecināmās izmaksas",IF('4a+c+n'!$Q30="N",'4a+c+n'!K30,0))</f>
        <v>0</v>
      </c>
      <c r="L28" s="238" t="n">
        <f aca="false">IF($C$4="Neattiecināmās izmaksas",IF('4a+c+n'!$Q30="N",'4a+c+n'!L30,0))</f>
        <v>0</v>
      </c>
      <c r="M28" s="76" t="n">
        <f aca="false">IF($C$4="Neattiecināmās izmaksas",IF('4a+c+n'!$Q30="N",'4a+c+n'!M30,0))</f>
        <v>0</v>
      </c>
      <c r="N28" s="76" t="n">
        <f aca="false">IF($C$4="Neattiecināmās izmaksas",IF('4a+c+n'!$Q30="N",'4a+c+n'!N30,0))</f>
        <v>0</v>
      </c>
      <c r="O28" s="76" t="n">
        <f aca="false">IF($C$4="Neattiecināmās izmaksas",IF('4a+c+n'!$Q30="N",'4a+c+n'!O30,0))</f>
        <v>0</v>
      </c>
      <c r="P28" s="77" t="n">
        <f aca="false">IF($C$4="Neattiecināmās izmaksas",IF('4a+c+n'!$Q30="N",'4a+c+n'!P30,0))</f>
        <v>0</v>
      </c>
    </row>
    <row r="29" customFormat="false" ht="11.25" hidden="false" customHeight="false" outlineLevel="0" collapsed="false">
      <c r="A29" s="13" t="n">
        <f aca="false">IF(P29=0,0,IF(COUNTBLANK(P29)=1,0,COUNTA($P$14:P29)))</f>
        <v>0</v>
      </c>
      <c r="B29" s="76" t="n">
        <f aca="false">IF($C$4="Neattiecināmās izmaksas",IF('4a+c+n'!$Q31="N",'4a+c+n'!B31,0))</f>
        <v>0</v>
      </c>
      <c r="C29" s="76" t="n">
        <f aca="false">IF($C$4="Neattiecināmās izmaksas",IF('4a+c+n'!$Q31="N",'4a+c+n'!C31,0))</f>
        <v>0</v>
      </c>
      <c r="D29" s="76" t="n">
        <f aca="false">IF($C$4="Neattiecināmās izmaksas",IF('4a+c+n'!$Q31="N",'4a+c+n'!D31,0))</f>
        <v>0</v>
      </c>
      <c r="E29" s="77"/>
      <c r="F29" s="75"/>
      <c r="G29" s="76"/>
      <c r="H29" s="76" t="n">
        <f aca="false">IF($C$4="Neattiecināmās izmaksas",IF('4a+c+n'!$Q31="N",'4a+c+n'!H31,0))</f>
        <v>0</v>
      </c>
      <c r="I29" s="76"/>
      <c r="J29" s="76"/>
      <c r="K29" s="77" t="n">
        <f aca="false">IF($C$4="Neattiecināmās izmaksas",IF('4a+c+n'!$Q31="N",'4a+c+n'!K31,0))</f>
        <v>0</v>
      </c>
      <c r="L29" s="238" t="n">
        <f aca="false">IF($C$4="Neattiecināmās izmaksas",IF('4a+c+n'!$Q31="N",'4a+c+n'!L31,0))</f>
        <v>0</v>
      </c>
      <c r="M29" s="76" t="n">
        <f aca="false">IF($C$4="Neattiecināmās izmaksas",IF('4a+c+n'!$Q31="N",'4a+c+n'!M31,0))</f>
        <v>0</v>
      </c>
      <c r="N29" s="76" t="n">
        <f aca="false">IF($C$4="Neattiecināmās izmaksas",IF('4a+c+n'!$Q31="N",'4a+c+n'!N31,0))</f>
        <v>0</v>
      </c>
      <c r="O29" s="76" t="n">
        <f aca="false">IF($C$4="Neattiecināmās izmaksas",IF('4a+c+n'!$Q31="N",'4a+c+n'!O31,0))</f>
        <v>0</v>
      </c>
      <c r="P29" s="77" t="n">
        <f aca="false">IF($C$4="Neattiecināmās izmaksas",IF('4a+c+n'!$Q31="N",'4a+c+n'!P31,0))</f>
        <v>0</v>
      </c>
    </row>
    <row r="30" customFormat="false" ht="11.25" hidden="false" customHeight="false" outlineLevel="0" collapsed="false">
      <c r="A30" s="13" t="n">
        <f aca="false">IF(P30=0,0,IF(COUNTBLANK(P30)=1,0,COUNTA($P$14:P30)))</f>
        <v>0</v>
      </c>
      <c r="B30" s="76" t="n">
        <f aca="false">IF($C$4="Neattiecināmās izmaksas",IF('4a+c+n'!$Q32="N",'4a+c+n'!B32,0))</f>
        <v>0</v>
      </c>
      <c r="C30" s="76" t="n">
        <f aca="false">IF($C$4="Neattiecināmās izmaksas",IF('4a+c+n'!$Q32="N",'4a+c+n'!C32,0))</f>
        <v>0</v>
      </c>
      <c r="D30" s="76" t="n">
        <f aca="false">IF($C$4="Neattiecināmās izmaksas",IF('4a+c+n'!$Q32="N",'4a+c+n'!D32,0))</f>
        <v>0</v>
      </c>
      <c r="E30" s="77"/>
      <c r="F30" s="75"/>
      <c r="G30" s="76"/>
      <c r="H30" s="76" t="n">
        <f aca="false">IF($C$4="Neattiecināmās izmaksas",IF('4a+c+n'!$Q32="N",'4a+c+n'!H32,0))</f>
        <v>0</v>
      </c>
      <c r="I30" s="76"/>
      <c r="J30" s="76"/>
      <c r="K30" s="77" t="n">
        <f aca="false">IF($C$4="Neattiecināmās izmaksas",IF('4a+c+n'!$Q32="N",'4a+c+n'!K32,0))</f>
        <v>0</v>
      </c>
      <c r="L30" s="238" t="n">
        <f aca="false">IF($C$4="Neattiecināmās izmaksas",IF('4a+c+n'!$Q32="N",'4a+c+n'!L32,0))</f>
        <v>0</v>
      </c>
      <c r="M30" s="76" t="n">
        <f aca="false">IF($C$4="Neattiecināmās izmaksas",IF('4a+c+n'!$Q32="N",'4a+c+n'!M32,0))</f>
        <v>0</v>
      </c>
      <c r="N30" s="76" t="n">
        <f aca="false">IF($C$4="Neattiecināmās izmaksas",IF('4a+c+n'!$Q32="N",'4a+c+n'!N32,0))</f>
        <v>0</v>
      </c>
      <c r="O30" s="76" t="n">
        <f aca="false">IF($C$4="Neattiecināmās izmaksas",IF('4a+c+n'!$Q32="N",'4a+c+n'!O32,0))</f>
        <v>0</v>
      </c>
      <c r="P30" s="77" t="n">
        <f aca="false">IF($C$4="Neattiecināmās izmaksas",IF('4a+c+n'!$Q32="N",'4a+c+n'!P32,0))</f>
        <v>0</v>
      </c>
    </row>
    <row r="31" customFormat="false" ht="11.25" hidden="false" customHeight="false" outlineLevel="0" collapsed="false">
      <c r="A31" s="13" t="n">
        <f aca="false">IF(P31=0,0,IF(COUNTBLANK(P31)=1,0,COUNTA($P$14:P31)))</f>
        <v>0</v>
      </c>
      <c r="B31" s="76" t="n">
        <f aca="false">IF($C$4="Neattiecināmās izmaksas",IF('4a+c+n'!$Q33="N",'4a+c+n'!B33,0))</f>
        <v>0</v>
      </c>
      <c r="C31" s="76" t="n">
        <f aca="false">IF($C$4="Neattiecināmās izmaksas",IF('4a+c+n'!$Q33="N",'4a+c+n'!C33,0))</f>
        <v>0</v>
      </c>
      <c r="D31" s="76" t="n">
        <f aca="false">IF($C$4="Neattiecināmās izmaksas",IF('4a+c+n'!$Q33="N",'4a+c+n'!D33,0))</f>
        <v>0</v>
      </c>
      <c r="E31" s="77"/>
      <c r="F31" s="75"/>
      <c r="G31" s="76"/>
      <c r="H31" s="76" t="n">
        <f aca="false">IF($C$4="Neattiecināmās izmaksas",IF('4a+c+n'!$Q33="N",'4a+c+n'!H33,0))</f>
        <v>0</v>
      </c>
      <c r="I31" s="76"/>
      <c r="J31" s="76"/>
      <c r="K31" s="77" t="n">
        <f aca="false">IF($C$4="Neattiecināmās izmaksas",IF('4a+c+n'!$Q33="N",'4a+c+n'!K33,0))</f>
        <v>0</v>
      </c>
      <c r="L31" s="238" t="n">
        <f aca="false">IF($C$4="Neattiecināmās izmaksas",IF('4a+c+n'!$Q33="N",'4a+c+n'!L33,0))</f>
        <v>0</v>
      </c>
      <c r="M31" s="76" t="n">
        <f aca="false">IF($C$4="Neattiecināmās izmaksas",IF('4a+c+n'!$Q33="N",'4a+c+n'!M33,0))</f>
        <v>0</v>
      </c>
      <c r="N31" s="76" t="n">
        <f aca="false">IF($C$4="Neattiecināmās izmaksas",IF('4a+c+n'!$Q33="N",'4a+c+n'!N33,0))</f>
        <v>0</v>
      </c>
      <c r="O31" s="76" t="n">
        <f aca="false">IF($C$4="Neattiecināmās izmaksas",IF('4a+c+n'!$Q33="N",'4a+c+n'!O33,0))</f>
        <v>0</v>
      </c>
      <c r="P31" s="77" t="n">
        <f aca="false">IF($C$4="Neattiecināmās izmaksas",IF('4a+c+n'!$Q33="N",'4a+c+n'!P33,0))</f>
        <v>0</v>
      </c>
    </row>
    <row r="32" customFormat="false" ht="11.25" hidden="false" customHeight="false" outlineLevel="0" collapsed="false">
      <c r="A32" s="13" t="n">
        <f aca="false">IF(P32=0,0,IF(COUNTBLANK(P32)=1,0,COUNTA($P$14:P32)))</f>
        <v>0</v>
      </c>
      <c r="B32" s="76" t="n">
        <f aca="false">IF($C$4="Neattiecināmās izmaksas",IF('4a+c+n'!$Q34="N",'4a+c+n'!B34,0))</f>
        <v>0</v>
      </c>
      <c r="C32" s="76" t="n">
        <f aca="false">IF($C$4="Neattiecināmās izmaksas",IF('4a+c+n'!$Q34="N",'4a+c+n'!C34,0))</f>
        <v>0</v>
      </c>
      <c r="D32" s="76" t="n">
        <f aca="false">IF($C$4="Neattiecināmās izmaksas",IF('4a+c+n'!$Q34="N",'4a+c+n'!D34,0))</f>
        <v>0</v>
      </c>
      <c r="E32" s="77"/>
      <c r="F32" s="75"/>
      <c r="G32" s="76"/>
      <c r="H32" s="76" t="n">
        <f aca="false">IF($C$4="Neattiecināmās izmaksas",IF('4a+c+n'!$Q34="N",'4a+c+n'!H34,0))</f>
        <v>0</v>
      </c>
      <c r="I32" s="76"/>
      <c r="J32" s="76"/>
      <c r="K32" s="77" t="n">
        <f aca="false">IF($C$4="Neattiecināmās izmaksas",IF('4a+c+n'!$Q34="N",'4a+c+n'!K34,0))</f>
        <v>0</v>
      </c>
      <c r="L32" s="238" t="n">
        <f aca="false">IF($C$4="Neattiecināmās izmaksas",IF('4a+c+n'!$Q34="N",'4a+c+n'!L34,0))</f>
        <v>0</v>
      </c>
      <c r="M32" s="76" t="n">
        <f aca="false">IF($C$4="Neattiecināmās izmaksas",IF('4a+c+n'!$Q34="N",'4a+c+n'!M34,0))</f>
        <v>0</v>
      </c>
      <c r="N32" s="76" t="n">
        <f aca="false">IF($C$4="Neattiecināmās izmaksas",IF('4a+c+n'!$Q34="N",'4a+c+n'!N34,0))</f>
        <v>0</v>
      </c>
      <c r="O32" s="76" t="n">
        <f aca="false">IF($C$4="Neattiecināmās izmaksas",IF('4a+c+n'!$Q34="N",'4a+c+n'!O34,0))</f>
        <v>0</v>
      </c>
      <c r="P32" s="77" t="n">
        <f aca="false">IF($C$4="Neattiecināmās izmaksas",IF('4a+c+n'!$Q34="N",'4a+c+n'!P34,0))</f>
        <v>0</v>
      </c>
    </row>
    <row r="33" customFormat="false" ht="12" hidden="false" customHeight="false" outlineLevel="0" collapsed="false">
      <c r="A33" s="13" t="n">
        <f aca="false">IF(P33=0,0,IF(COUNTBLANK(P33)=1,0,COUNTA($P$14:P33)))</f>
        <v>0</v>
      </c>
      <c r="B33" s="76" t="n">
        <f aca="false">IF($C$4="Neattiecināmās izmaksas",IF('4a+c+n'!$Q35="N",'4a+c+n'!B35,0))</f>
        <v>0</v>
      </c>
      <c r="C33" s="76" t="n">
        <f aca="false">IF($C$4="Neattiecināmās izmaksas",IF('4a+c+n'!$Q35="N",'4a+c+n'!C35,0))</f>
        <v>0</v>
      </c>
      <c r="D33" s="76" t="n">
        <f aca="false">IF($C$4="Neattiecināmās izmaksas",IF('4a+c+n'!$Q35="N",'4a+c+n'!D35,0))</f>
        <v>0</v>
      </c>
      <c r="E33" s="77"/>
      <c r="F33" s="75"/>
      <c r="G33" s="76"/>
      <c r="H33" s="76" t="n">
        <f aca="false">IF($C$4="Neattiecināmās izmaksas",IF('4a+c+n'!$Q35="N",'4a+c+n'!H35,0))</f>
        <v>0</v>
      </c>
      <c r="I33" s="76"/>
      <c r="J33" s="76"/>
      <c r="K33" s="77" t="n">
        <f aca="false">IF($C$4="Neattiecināmās izmaksas",IF('4a+c+n'!$Q35="N",'4a+c+n'!K35,0))</f>
        <v>0</v>
      </c>
      <c r="L33" s="238" t="n">
        <f aca="false">IF($C$4="Neattiecināmās izmaksas",IF('4a+c+n'!$Q35="N",'4a+c+n'!L35,0))</f>
        <v>0</v>
      </c>
      <c r="M33" s="76" t="n">
        <f aca="false">IF($C$4="Neattiecināmās izmaksas",IF('4a+c+n'!$Q35="N",'4a+c+n'!M35,0))</f>
        <v>0</v>
      </c>
      <c r="N33" s="76" t="n">
        <f aca="false">IF($C$4="Neattiecināmās izmaksas",IF('4a+c+n'!$Q35="N",'4a+c+n'!N35,0))</f>
        <v>0</v>
      </c>
      <c r="O33" s="76" t="n">
        <f aca="false">IF($C$4="Neattiecināmās izmaksas",IF('4a+c+n'!$Q35="N",'4a+c+n'!O35,0))</f>
        <v>0</v>
      </c>
      <c r="P33" s="77" t="n">
        <f aca="false">IF($C$4="Neattiecināmās izmaksas",IF('4a+c+n'!$Q35="N",'4a+c+n'!P35,0))</f>
        <v>0</v>
      </c>
    </row>
    <row r="34" customFormat="false" ht="12" hidden="false" customHeight="true" outlineLevel="0" collapsed="false">
      <c r="A34" s="226" t="s">
        <v>126</v>
      </c>
      <c r="B34" s="226"/>
      <c r="C34" s="226"/>
      <c r="D34" s="226"/>
      <c r="E34" s="226"/>
      <c r="F34" s="226"/>
      <c r="G34" s="226"/>
      <c r="H34" s="226"/>
      <c r="I34" s="226"/>
      <c r="J34" s="226"/>
      <c r="K34" s="226"/>
      <c r="L34" s="239" t="n">
        <f aca="false">SUM(L14:L33)</f>
        <v>0</v>
      </c>
      <c r="M34" s="240" t="n">
        <f aca="false">SUM(M14:M33)</f>
        <v>0</v>
      </c>
      <c r="N34" s="240" t="n">
        <f aca="false">SUM(N14:N33)</f>
        <v>0</v>
      </c>
      <c r="O34" s="240" t="n">
        <f aca="false">SUM(O14:O33)</f>
        <v>0</v>
      </c>
      <c r="P34" s="241" t="n">
        <f aca="false">SUM(P14:P33)</f>
        <v>0</v>
      </c>
    </row>
    <row r="35" customFormat="false" ht="11.25" hidden="false" customHeight="false" outlineLevel="0" collapsed="false">
      <c r="A35" s="33"/>
      <c r="B35" s="33"/>
      <c r="C35" s="33"/>
      <c r="D35" s="33"/>
      <c r="E35" s="33"/>
      <c r="F35" s="33"/>
      <c r="G35" s="33"/>
      <c r="H35" s="33"/>
      <c r="I35" s="33"/>
      <c r="J35" s="33"/>
      <c r="K35" s="33"/>
      <c r="L35" s="33"/>
      <c r="M35" s="33"/>
      <c r="N35" s="33"/>
      <c r="O35" s="33"/>
      <c r="P35" s="33"/>
    </row>
    <row r="36" customFormat="false" ht="11.25" hidden="false" customHeight="false" outlineLevel="0" collapsed="false">
      <c r="A36" s="33"/>
      <c r="B36" s="33"/>
      <c r="C36" s="33"/>
      <c r="D36" s="33"/>
      <c r="E36" s="33"/>
      <c r="F36" s="33"/>
      <c r="G36" s="33"/>
      <c r="H36" s="33"/>
      <c r="I36" s="33"/>
      <c r="J36" s="33"/>
      <c r="K36" s="33"/>
      <c r="L36" s="33"/>
      <c r="M36" s="33"/>
      <c r="N36" s="33"/>
      <c r="O36" s="33"/>
      <c r="P36" s="33"/>
    </row>
    <row r="37" customFormat="false" ht="11.25" hidden="false" customHeight="false" outlineLevel="0" collapsed="false">
      <c r="A37" s="1" t="s">
        <v>19</v>
      </c>
      <c r="B37" s="33"/>
      <c r="C37" s="45" t="n">
        <f aca="false">'Kops n'!C31:H31</f>
        <v>0</v>
      </c>
      <c r="D37" s="45"/>
      <c r="E37" s="45"/>
      <c r="F37" s="45"/>
      <c r="G37" s="45"/>
      <c r="H37" s="45"/>
      <c r="I37" s="33"/>
      <c r="J37" s="33"/>
      <c r="K37" s="33"/>
      <c r="L37" s="33"/>
      <c r="M37" s="33"/>
      <c r="N37" s="33"/>
      <c r="O37" s="33"/>
      <c r="P37" s="33"/>
    </row>
    <row r="38" customFormat="false" ht="11.25" hidden="false" customHeight="true" outlineLevel="0" collapsed="false">
      <c r="A38" s="33"/>
      <c r="B38" s="33"/>
      <c r="C38" s="31" t="s">
        <v>20</v>
      </c>
      <c r="D38" s="31"/>
      <c r="E38" s="31"/>
      <c r="F38" s="31"/>
      <c r="G38" s="31"/>
      <c r="H38" s="31"/>
      <c r="I38" s="33"/>
      <c r="J38" s="33"/>
      <c r="K38" s="33"/>
      <c r="L38" s="33"/>
      <c r="M38" s="33"/>
      <c r="N38" s="33"/>
      <c r="O38" s="33"/>
      <c r="P38" s="33"/>
    </row>
    <row r="39" customFormat="false" ht="11.25" hidden="false" customHeight="false" outlineLevel="0" collapsed="false">
      <c r="A39" s="33"/>
      <c r="B39" s="33"/>
      <c r="C39" s="33"/>
      <c r="D39" s="33"/>
      <c r="E39" s="33"/>
      <c r="F39" s="33"/>
      <c r="G39" s="33"/>
      <c r="H39" s="33"/>
      <c r="I39" s="33"/>
      <c r="J39" s="33"/>
      <c r="K39" s="33"/>
      <c r="L39" s="33"/>
      <c r="M39" s="33"/>
      <c r="N39" s="33"/>
      <c r="O39" s="33"/>
      <c r="P39" s="33"/>
    </row>
    <row r="40" customFormat="false" ht="11.25" hidden="false" customHeight="false" outlineLevel="0" collapsed="false">
      <c r="A40" s="96" t="str">
        <f aca="false">'Kops n'!A34:D34</f>
        <v>Tāme sastādīta:</v>
      </c>
      <c r="B40" s="96"/>
      <c r="C40" s="96"/>
      <c r="D40" s="96"/>
      <c r="E40" s="33"/>
      <c r="F40" s="33"/>
      <c r="G40" s="33"/>
      <c r="H40" s="33"/>
      <c r="I40" s="33"/>
      <c r="J40" s="33"/>
      <c r="K40" s="33"/>
      <c r="L40" s="33"/>
      <c r="M40" s="33"/>
      <c r="N40" s="33"/>
      <c r="O40" s="33"/>
      <c r="P40" s="33"/>
    </row>
    <row r="41" customFormat="false" ht="11.25" hidden="false" customHeight="false" outlineLevel="0" collapsed="false">
      <c r="A41" s="33"/>
      <c r="B41" s="33"/>
      <c r="C41" s="33"/>
      <c r="D41" s="33"/>
      <c r="E41" s="33"/>
      <c r="F41" s="33"/>
      <c r="G41" s="33"/>
      <c r="H41" s="33"/>
      <c r="I41" s="33"/>
      <c r="J41" s="33"/>
      <c r="K41" s="33"/>
      <c r="L41" s="33"/>
      <c r="M41" s="33"/>
      <c r="N41" s="33"/>
      <c r="O41" s="33"/>
      <c r="P41" s="33"/>
    </row>
    <row r="42" customFormat="false" ht="11.25" hidden="false" customHeight="false" outlineLevel="0" collapsed="false">
      <c r="A42" s="1" t="s">
        <v>48</v>
      </c>
      <c r="B42" s="33"/>
      <c r="C42" s="45" t="n">
        <f aca="false">'Kops n'!C36:H36</f>
        <v>0</v>
      </c>
      <c r="D42" s="45"/>
      <c r="E42" s="45"/>
      <c r="F42" s="45"/>
      <c r="G42" s="45"/>
      <c r="H42" s="45"/>
      <c r="I42" s="33"/>
      <c r="J42" s="33"/>
      <c r="K42" s="33"/>
      <c r="L42" s="33"/>
      <c r="M42" s="33"/>
      <c r="N42" s="33"/>
      <c r="O42" s="33"/>
      <c r="P42" s="33"/>
    </row>
    <row r="43" customFormat="false" ht="11.25" hidden="false" customHeight="true" outlineLevel="0" collapsed="false">
      <c r="A43" s="33"/>
      <c r="B43" s="33"/>
      <c r="C43" s="31" t="s">
        <v>20</v>
      </c>
      <c r="D43" s="31"/>
      <c r="E43" s="31"/>
      <c r="F43" s="31"/>
      <c r="G43" s="31"/>
      <c r="H43" s="31"/>
      <c r="I43" s="33"/>
      <c r="J43" s="33"/>
      <c r="K43" s="33"/>
      <c r="L43" s="33"/>
      <c r="M43" s="33"/>
      <c r="N43" s="33"/>
      <c r="O43" s="33"/>
      <c r="P43" s="33"/>
    </row>
    <row r="44" customFormat="false" ht="11.25" hidden="false" customHeight="false" outlineLevel="0" collapsed="false">
      <c r="A44" s="33"/>
      <c r="B44" s="33"/>
      <c r="C44" s="33"/>
      <c r="D44" s="33"/>
      <c r="E44" s="33"/>
      <c r="F44" s="33"/>
      <c r="G44" s="33"/>
      <c r="H44" s="33"/>
      <c r="I44" s="33"/>
      <c r="J44" s="33"/>
      <c r="K44" s="33"/>
      <c r="L44" s="33"/>
      <c r="M44" s="33"/>
      <c r="N44" s="33"/>
      <c r="O44" s="33"/>
      <c r="P44" s="33"/>
    </row>
    <row r="45" customFormat="false" ht="11.25" hidden="false" customHeight="false" outlineLevel="0" collapsed="false">
      <c r="A45" s="97" t="s">
        <v>21</v>
      </c>
      <c r="B45" s="98"/>
      <c r="C45" s="99" t="n">
        <f aca="false">'Kops n'!C39</f>
        <v>0</v>
      </c>
      <c r="D45" s="98"/>
      <c r="E45" s="33"/>
      <c r="F45" s="33"/>
      <c r="G45" s="33"/>
      <c r="H45" s="33"/>
      <c r="I45" s="33"/>
      <c r="J45" s="33"/>
      <c r="K45" s="33"/>
      <c r="L45" s="33"/>
      <c r="M45" s="33"/>
      <c r="N45" s="33"/>
      <c r="O45" s="33"/>
      <c r="P45" s="33"/>
    </row>
    <row r="46" customFormat="false" ht="11.25" hidden="false" customHeight="false" outlineLevel="0" collapsed="false">
      <c r="A46" s="33"/>
      <c r="B46" s="33"/>
      <c r="C46" s="33"/>
      <c r="D46" s="33"/>
      <c r="E46" s="33"/>
      <c r="F46" s="33"/>
      <c r="G46" s="33"/>
      <c r="H46" s="33"/>
      <c r="I46" s="33"/>
      <c r="J46" s="33"/>
      <c r="K46" s="33"/>
      <c r="L46" s="33"/>
      <c r="M46" s="33"/>
      <c r="N46" s="33"/>
      <c r="O46" s="33"/>
      <c r="P46"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34:K34"/>
    <mergeCell ref="C37:H37"/>
    <mergeCell ref="C38:H38"/>
    <mergeCell ref="A40:D40"/>
    <mergeCell ref="C42:H42"/>
    <mergeCell ref="C43:H43"/>
  </mergeCells>
  <conditionalFormatting sqref="A34:K34">
    <cfRule type="containsText" priority="2" operator="containsText" aboveAverage="0" equalAverage="0" bottom="0" percent="0" rank="0" text="Tiešās izmaksas kopā, t. sk. darba devēja sociālais nodoklis __.__% " dxfId="3">
      <formula>NOT(ISERROR(SEARCH("Tiešās izmaksas kopā, t. sk. darba devēja sociālais nodoklis __.__% ",A34)))</formula>
    </cfRule>
  </conditionalFormatting>
  <conditionalFormatting sqref="C2:I2 D5:L8 N9:O9 A14:P33 L34:P34 C37:H37 C42:H42 C45">
    <cfRule type="cellIs" priority="3" operator="equal" aboveAverage="0" equalAverage="0" bottom="0" percent="0" rank="0" text="" dxfId="1">
      <formula>0</formula>
    </cfRule>
  </conditionalFormatting>
  <printOptions headings="false" gridLines="false" gridLinesSet="true" horizontalCentered="false" verticalCentered="false"/>
  <pageMargins left="0" right="0" top="0.39375" bottom="0.39375"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50"/>
    <pageSetUpPr fitToPage="false"/>
  </sheetPr>
  <dimension ref="A1:Q3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P23" activeCellId="0" sqref="P23"/>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5.28"/>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5.43"/>
    <col collapsed="false" customWidth="true" hidden="false" outlineLevel="0" max="7" min="7" style="1" width="4.86"/>
    <col collapsed="false" customWidth="true" hidden="false" outlineLevel="0" max="10" min="8" style="1" width="6.71"/>
    <col collapsed="false" customWidth="true" hidden="false" outlineLevel="0" max="11" min="11" style="1" width="7"/>
    <col collapsed="false" customWidth="true" hidden="false" outlineLevel="0" max="15" min="12" style="1" width="7.71"/>
    <col collapsed="false" customWidth="true" hidden="false" outlineLevel="0" max="16" min="16" style="1" width="9"/>
    <col collapsed="false" customWidth="true" hidden="true" outlineLevel="0" max="17" min="17" style="1" width="11.52"/>
    <col collapsed="false" customWidth="false" hidden="false" outlineLevel="0" max="1024" min="18" style="1" width="9.14"/>
  </cols>
  <sheetData>
    <row r="1" customFormat="false" ht="11.25" hidden="false" customHeight="false" outlineLevel="0" collapsed="false">
      <c r="A1" s="94"/>
      <c r="B1" s="94"/>
      <c r="C1" s="118" t="s">
        <v>51</v>
      </c>
      <c r="D1" s="119" t="n">
        <v>5</v>
      </c>
      <c r="E1" s="94"/>
      <c r="F1" s="94"/>
      <c r="G1" s="94"/>
      <c r="H1" s="94"/>
      <c r="I1" s="94"/>
      <c r="J1" s="94"/>
      <c r="N1" s="120"/>
      <c r="O1" s="118"/>
      <c r="P1" s="121"/>
    </row>
    <row r="2" customFormat="false" ht="11.25" hidden="false" customHeight="false" outlineLevel="0" collapsed="false">
      <c r="A2" s="122"/>
      <c r="B2" s="122"/>
      <c r="C2" s="123" t="s">
        <v>267</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5</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229" t="n">
        <f aca="false">ar</f>
        <v>0</v>
      </c>
      <c r="B9" s="229"/>
      <c r="C9" s="229"/>
      <c r="D9" s="229"/>
      <c r="E9" s="229"/>
      <c r="F9" s="229"/>
      <c r="G9" s="128"/>
      <c r="H9" s="128"/>
      <c r="I9" s="128"/>
      <c r="J9" s="129" t="s">
        <v>53</v>
      </c>
      <c r="K9" s="129"/>
      <c r="L9" s="129"/>
      <c r="M9" s="129"/>
      <c r="N9" s="130" t="n">
        <f aca="false">P24</f>
        <v>0</v>
      </c>
      <c r="O9" s="130"/>
      <c r="P9" s="128"/>
      <c r="Q9" s="134" t="str">
        <f aca="false">""</f>
        <v/>
      </c>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c r="Q10" s="134" t="s">
        <v>54</v>
      </c>
    </row>
    <row r="11" customFormat="false" ht="12" hidden="false" customHeight="false" outlineLevel="0" collapsed="false">
      <c r="A11" s="131"/>
      <c r="B11" s="132"/>
      <c r="C11" s="5"/>
      <c r="D11" s="94"/>
      <c r="E11" s="94"/>
      <c r="F11" s="94"/>
      <c r="G11" s="94"/>
      <c r="H11" s="94"/>
      <c r="I11" s="94"/>
      <c r="J11" s="94"/>
      <c r="K11" s="94"/>
      <c r="L11" s="135"/>
      <c r="M11" s="135"/>
      <c r="N11" s="136"/>
      <c r="O11" s="120"/>
      <c r="P11" s="94"/>
      <c r="Q11" s="134" t="s">
        <v>55</v>
      </c>
    </row>
    <row r="12" customFormat="false" ht="12" hidden="false" customHeight="true" outlineLevel="0" collapsed="false">
      <c r="A12" s="338" t="s">
        <v>34</v>
      </c>
      <c r="B12" s="339" t="s">
        <v>56</v>
      </c>
      <c r="C12" s="340" t="s">
        <v>57</v>
      </c>
      <c r="D12" s="341" t="s">
        <v>58</v>
      </c>
      <c r="E12" s="342" t="s">
        <v>59</v>
      </c>
      <c r="F12" s="141" t="s">
        <v>60</v>
      </c>
      <c r="G12" s="141"/>
      <c r="H12" s="141"/>
      <c r="I12" s="141"/>
      <c r="J12" s="141"/>
      <c r="K12" s="141"/>
      <c r="L12" s="141" t="s">
        <v>61</v>
      </c>
      <c r="M12" s="141"/>
      <c r="N12" s="141"/>
      <c r="O12" s="141"/>
      <c r="P12" s="141"/>
      <c r="Q12" s="134" t="s">
        <v>62</v>
      </c>
    </row>
    <row r="13" customFormat="false" ht="117.75" hidden="false" customHeight="false" outlineLevel="0" collapsed="false">
      <c r="A13" s="338"/>
      <c r="B13" s="339"/>
      <c r="C13" s="340"/>
      <c r="D13" s="341"/>
      <c r="E13" s="342"/>
      <c r="F13" s="343" t="s">
        <v>63</v>
      </c>
      <c r="G13" s="344" t="s">
        <v>64</v>
      </c>
      <c r="H13" s="344" t="s">
        <v>65</v>
      </c>
      <c r="I13" s="344" t="s">
        <v>66</v>
      </c>
      <c r="J13" s="344" t="s">
        <v>67</v>
      </c>
      <c r="K13" s="345" t="s">
        <v>68</v>
      </c>
      <c r="L13" s="343" t="s">
        <v>63</v>
      </c>
      <c r="M13" s="344" t="s">
        <v>65</v>
      </c>
      <c r="N13" s="344" t="s">
        <v>66</v>
      </c>
      <c r="O13" s="344" t="s">
        <v>67</v>
      </c>
      <c r="P13" s="346" t="s">
        <v>68</v>
      </c>
      <c r="Q13" s="347" t="s">
        <v>69</v>
      </c>
    </row>
    <row r="14" customFormat="false" ht="22.5" hidden="false" customHeight="false" outlineLevel="0" collapsed="false">
      <c r="A14" s="348" t="n">
        <f aca="false">IF(COUNTBLANK(B14)=1," ",COUNTA($B$14:B14))</f>
        <v>1</v>
      </c>
      <c r="B14" s="349" t="s">
        <v>70</v>
      </c>
      <c r="C14" s="350" t="s">
        <v>268</v>
      </c>
      <c r="D14" s="348" t="s">
        <v>77</v>
      </c>
      <c r="E14" s="351" t="n">
        <v>475</v>
      </c>
      <c r="F14" s="280"/>
      <c r="G14" s="204"/>
      <c r="H14" s="280"/>
      <c r="I14" s="352"/>
      <c r="J14" s="280"/>
      <c r="K14" s="353"/>
      <c r="L14" s="354"/>
      <c r="M14" s="354"/>
      <c r="N14" s="354"/>
      <c r="O14" s="354"/>
      <c r="P14" s="354"/>
      <c r="Q14" s="355" t="s">
        <v>54</v>
      </c>
    </row>
    <row r="15" customFormat="false" ht="11.25" hidden="false" customHeight="false" outlineLevel="0" collapsed="false">
      <c r="A15" s="242" t="str">
        <f aca="false">IF(COUNTBLANK(B15)=1," ",COUNTA($B$14:B15))</f>
        <v> </v>
      </c>
      <c r="B15" s="356"/>
      <c r="C15" s="357" t="s">
        <v>269</v>
      </c>
      <c r="D15" s="356" t="s">
        <v>270</v>
      </c>
      <c r="E15" s="208" t="n">
        <f aca="false">E14*0.33</f>
        <v>156.75</v>
      </c>
      <c r="F15" s="208"/>
      <c r="G15" s="208"/>
      <c r="H15" s="208"/>
      <c r="I15" s="208"/>
      <c r="J15" s="208"/>
      <c r="K15" s="325"/>
      <c r="L15" s="326"/>
      <c r="M15" s="326"/>
      <c r="N15" s="326"/>
      <c r="O15" s="326"/>
      <c r="P15" s="326"/>
      <c r="Q15" s="244" t="s">
        <v>54</v>
      </c>
    </row>
    <row r="16" customFormat="false" ht="33.75" hidden="false" customHeight="false" outlineLevel="0" collapsed="false">
      <c r="A16" s="242" t="n">
        <f aca="false">IF(COUNTBLANK(B16)=1," ",COUNTA($B$14:B16))</f>
        <v>2</v>
      </c>
      <c r="B16" s="358" t="s">
        <v>70</v>
      </c>
      <c r="C16" s="245" t="s">
        <v>271</v>
      </c>
      <c r="D16" s="180" t="s">
        <v>77</v>
      </c>
      <c r="E16" s="164" t="n">
        <f aca="false">E14</f>
        <v>475</v>
      </c>
      <c r="F16" s="208"/>
      <c r="G16" s="168"/>
      <c r="H16" s="208"/>
      <c r="I16" s="208"/>
      <c r="J16" s="356"/>
      <c r="K16" s="325"/>
      <c r="L16" s="326"/>
      <c r="M16" s="326"/>
      <c r="N16" s="326"/>
      <c r="O16" s="326"/>
      <c r="P16" s="326"/>
      <c r="Q16" s="244" t="s">
        <v>54</v>
      </c>
    </row>
    <row r="17" customFormat="false" ht="11.25" hidden="false" customHeight="false" outlineLevel="0" collapsed="false">
      <c r="A17" s="242" t="str">
        <f aca="false">IF(COUNTBLANK(B17)=1," ",COUNTA($B$14:B17))</f>
        <v> </v>
      </c>
      <c r="B17" s="356"/>
      <c r="C17" s="359" t="s">
        <v>272</v>
      </c>
      <c r="D17" s="180" t="s">
        <v>77</v>
      </c>
      <c r="E17" s="208" t="n">
        <f aca="false">E16*1.2</f>
        <v>570</v>
      </c>
      <c r="F17" s="208"/>
      <c r="G17" s="208"/>
      <c r="H17" s="208"/>
      <c r="I17" s="208"/>
      <c r="J17" s="208"/>
      <c r="K17" s="325"/>
      <c r="L17" s="326"/>
      <c r="M17" s="326"/>
      <c r="N17" s="326"/>
      <c r="O17" s="326"/>
      <c r="P17" s="326"/>
      <c r="Q17" s="244" t="s">
        <v>54</v>
      </c>
    </row>
    <row r="18" customFormat="false" ht="11.25" hidden="false" customHeight="false" outlineLevel="0" collapsed="false">
      <c r="A18" s="242" t="str">
        <f aca="false">IF(COUNTBLANK(B18)=1," ",COUNTA($B$14:B18))</f>
        <v> </v>
      </c>
      <c r="B18" s="356"/>
      <c r="C18" s="357" t="s">
        <v>273</v>
      </c>
      <c r="D18" s="356" t="s">
        <v>88</v>
      </c>
      <c r="E18" s="360" t="n">
        <f aca="false">E16*5</f>
        <v>2375</v>
      </c>
      <c r="F18" s="356"/>
      <c r="G18" s="356"/>
      <c r="H18" s="356"/>
      <c r="I18" s="208"/>
      <c r="J18" s="208"/>
      <c r="K18" s="325"/>
      <c r="L18" s="326"/>
      <c r="M18" s="326"/>
      <c r="N18" s="326"/>
      <c r="O18" s="326"/>
      <c r="P18" s="326"/>
      <c r="Q18" s="244" t="s">
        <v>54</v>
      </c>
    </row>
    <row r="19" customFormat="false" ht="22.5" hidden="false" customHeight="false" outlineLevel="0" collapsed="false">
      <c r="A19" s="242" t="n">
        <f aca="false">IF(COUNTBLANK(B19)=1," ",COUNTA($B$14:B19))</f>
        <v>3</v>
      </c>
      <c r="B19" s="192" t="s">
        <v>70</v>
      </c>
      <c r="C19" s="177" t="s">
        <v>274</v>
      </c>
      <c r="D19" s="164" t="s">
        <v>124</v>
      </c>
      <c r="E19" s="164" t="n">
        <f aca="false">80.4*0.05*0.2</f>
        <v>0.804</v>
      </c>
      <c r="F19" s="208"/>
      <c r="G19" s="168"/>
      <c r="H19" s="208"/>
      <c r="I19" s="208"/>
      <c r="J19" s="356"/>
      <c r="K19" s="325"/>
      <c r="L19" s="326"/>
      <c r="M19" s="326"/>
      <c r="N19" s="326"/>
      <c r="O19" s="326"/>
      <c r="P19" s="326"/>
      <c r="Q19" s="244" t="s">
        <v>54</v>
      </c>
    </row>
    <row r="20" customFormat="false" ht="33.75" hidden="false" customHeight="false" outlineLevel="0" collapsed="false">
      <c r="A20" s="242" t="n">
        <f aca="false">IF(COUNTBLANK(B20)=1," ",COUNTA($B$14:B20))</f>
        <v>4</v>
      </c>
      <c r="B20" s="192" t="s">
        <v>70</v>
      </c>
      <c r="C20" s="177" t="s">
        <v>275</v>
      </c>
      <c r="D20" s="180" t="s">
        <v>110</v>
      </c>
      <c r="E20" s="164" t="n">
        <v>75</v>
      </c>
      <c r="F20" s="208"/>
      <c r="G20" s="168"/>
      <c r="H20" s="208"/>
      <c r="I20" s="208"/>
      <c r="J20" s="356"/>
      <c r="K20" s="325"/>
      <c r="L20" s="326"/>
      <c r="M20" s="326"/>
      <c r="N20" s="326"/>
      <c r="O20" s="326"/>
      <c r="P20" s="326"/>
      <c r="Q20" s="244" t="s">
        <v>54</v>
      </c>
    </row>
    <row r="21" customFormat="false" ht="11.25" hidden="false" customHeight="false" outlineLevel="0" collapsed="false">
      <c r="A21" s="242" t="n">
        <f aca="false">IF(COUNTBLANK(B21)=1," ",COUNTA($B$14:B21))</f>
        <v>5</v>
      </c>
      <c r="B21" s="192" t="s">
        <v>70</v>
      </c>
      <c r="C21" s="245" t="s">
        <v>123</v>
      </c>
      <c r="D21" s="178" t="s">
        <v>124</v>
      </c>
      <c r="E21" s="168" t="n">
        <f aca="false">E14*0.015</f>
        <v>7.125</v>
      </c>
      <c r="F21" s="168"/>
      <c r="G21" s="168"/>
      <c r="H21" s="361"/>
      <c r="I21" s="180"/>
      <c r="J21" s="168"/>
      <c r="K21" s="325"/>
      <c r="L21" s="326"/>
      <c r="M21" s="326"/>
      <c r="N21" s="326"/>
      <c r="O21" s="326"/>
      <c r="P21" s="326"/>
      <c r="Q21" s="244" t="s">
        <v>54</v>
      </c>
    </row>
    <row r="22" customFormat="false" ht="11.25" hidden="false" customHeight="false" outlineLevel="0" collapsed="false">
      <c r="A22" s="242" t="str">
        <f aca="false">IF(COUNTBLANK(B22)=1," ",COUNTA($B$14:B22))</f>
        <v> </v>
      </c>
      <c r="B22" s="192"/>
      <c r="C22" s="245" t="s">
        <v>276</v>
      </c>
      <c r="D22" s="180" t="s">
        <v>95</v>
      </c>
      <c r="E22" s="272" t="n">
        <f aca="false">ROUNDUP(E21*0.1,0)</f>
        <v>1</v>
      </c>
      <c r="F22" s="168"/>
      <c r="G22" s="168"/>
      <c r="H22" s="361"/>
      <c r="I22" s="180"/>
      <c r="J22" s="168"/>
      <c r="K22" s="325"/>
      <c r="L22" s="326"/>
      <c r="M22" s="326"/>
      <c r="N22" s="326"/>
      <c r="O22" s="326"/>
      <c r="P22" s="326"/>
      <c r="Q22" s="244" t="s">
        <v>54</v>
      </c>
    </row>
    <row r="23" customFormat="false" ht="56.25" hidden="false" customHeight="false" outlineLevel="0" collapsed="false">
      <c r="A23" s="242" t="n">
        <f aca="false">IF(COUNTBLANK(B23)=1," ",COUNTA($B$14:B23))</f>
        <v>6</v>
      </c>
      <c r="B23" s="192" t="s">
        <v>70</v>
      </c>
      <c r="C23" s="357" t="s">
        <v>277</v>
      </c>
      <c r="D23" s="356" t="s">
        <v>72</v>
      </c>
      <c r="E23" s="360" t="n">
        <v>250</v>
      </c>
      <c r="F23" s="168"/>
      <c r="G23" s="168"/>
      <c r="H23" s="361"/>
      <c r="I23" s="180"/>
      <c r="J23" s="168"/>
      <c r="K23" s="325"/>
      <c r="L23" s="326"/>
      <c r="M23" s="326"/>
      <c r="N23" s="326"/>
      <c r="O23" s="326"/>
      <c r="P23" s="326"/>
      <c r="Q23" s="244" t="s">
        <v>54</v>
      </c>
    </row>
    <row r="24" customFormat="false" ht="12" hidden="false" customHeight="true" outlineLevel="0" collapsed="false">
      <c r="A24" s="226" t="s">
        <v>126</v>
      </c>
      <c r="B24" s="226"/>
      <c r="C24" s="226"/>
      <c r="D24" s="226"/>
      <c r="E24" s="226"/>
      <c r="F24" s="226"/>
      <c r="G24" s="226"/>
      <c r="H24" s="226"/>
      <c r="I24" s="226"/>
      <c r="J24" s="226"/>
      <c r="K24" s="226"/>
      <c r="L24" s="227" t="n">
        <f aca="false">SUM(L14:L23)</f>
        <v>0</v>
      </c>
      <c r="M24" s="233" t="n">
        <f aca="false">SUM(M14:M23)</f>
        <v>0</v>
      </c>
      <c r="N24" s="233" t="n">
        <f aca="false">SUM(N14:N23)</f>
        <v>0</v>
      </c>
      <c r="O24" s="233" t="n">
        <f aca="false">SUM(O14:O23)</f>
        <v>0</v>
      </c>
      <c r="P24" s="234" t="n">
        <f aca="false">SUM(P14:P23)</f>
        <v>0</v>
      </c>
    </row>
    <row r="25" customFormat="false" ht="11.25" hidden="false" customHeight="false" outlineLevel="0" collapsed="false">
      <c r="A25" s="33"/>
      <c r="B25" s="33"/>
      <c r="C25" s="33"/>
      <c r="D25" s="33"/>
      <c r="E25" s="33"/>
      <c r="F25" s="33"/>
      <c r="G25" s="33"/>
      <c r="H25" s="33"/>
      <c r="I25" s="33"/>
      <c r="J25" s="33"/>
      <c r="K25" s="33"/>
      <c r="L25" s="33"/>
      <c r="M25" s="33"/>
      <c r="N25" s="33"/>
      <c r="O25" s="33"/>
      <c r="P25" s="33"/>
    </row>
    <row r="26" customFormat="false" ht="11.25" hidden="false" customHeight="false" outlineLevel="0" collapsed="false">
      <c r="A26" s="33"/>
      <c r="B26" s="33"/>
      <c r="C26" s="33"/>
      <c r="D26" s="33"/>
      <c r="E26" s="33"/>
      <c r="F26" s="33"/>
      <c r="G26" s="33"/>
      <c r="H26" s="33"/>
      <c r="I26" s="33"/>
      <c r="J26" s="33"/>
      <c r="K26" s="33"/>
      <c r="L26" s="33"/>
      <c r="M26" s="33"/>
      <c r="N26" s="33"/>
      <c r="O26" s="33"/>
      <c r="P26" s="33"/>
    </row>
    <row r="27" customFormat="false" ht="11.25" hidden="false" customHeight="false" outlineLevel="0" collapsed="false">
      <c r="A27" s="1" t="s">
        <v>19</v>
      </c>
      <c r="B27" s="33"/>
      <c r="C27" s="45" t="n">
        <f aca="false">'Kops n'!C31:H31</f>
        <v>0</v>
      </c>
      <c r="D27" s="45"/>
      <c r="E27" s="45"/>
      <c r="F27" s="45"/>
      <c r="G27" s="45"/>
      <c r="H27" s="45"/>
      <c r="I27" s="33"/>
      <c r="J27" s="33"/>
      <c r="K27" s="33"/>
      <c r="L27" s="33"/>
      <c r="M27" s="33"/>
      <c r="N27" s="33"/>
      <c r="O27" s="33"/>
      <c r="P27" s="33"/>
    </row>
    <row r="28" customFormat="false" ht="11.25" hidden="false" customHeight="true" outlineLevel="0" collapsed="false">
      <c r="A28" s="33"/>
      <c r="B28" s="33"/>
      <c r="C28" s="31" t="s">
        <v>20</v>
      </c>
      <c r="D28" s="31"/>
      <c r="E28" s="31"/>
      <c r="F28" s="31"/>
      <c r="G28" s="31"/>
      <c r="H28" s="31"/>
      <c r="I28" s="33"/>
      <c r="J28" s="33"/>
      <c r="K28" s="33"/>
      <c r="L28" s="33"/>
      <c r="M28" s="33"/>
      <c r="N28" s="33"/>
      <c r="O28" s="33"/>
      <c r="P28" s="33"/>
    </row>
    <row r="29" customFormat="false" ht="11.25" hidden="false" customHeight="false" outlineLevel="0" collapsed="false">
      <c r="A29" s="33"/>
      <c r="B29" s="33"/>
      <c r="C29" s="33"/>
      <c r="D29" s="33"/>
      <c r="E29" s="33"/>
      <c r="F29" s="33"/>
      <c r="G29" s="33"/>
      <c r="H29" s="33"/>
      <c r="I29" s="33"/>
      <c r="J29" s="33"/>
      <c r="K29" s="33"/>
      <c r="L29" s="33"/>
      <c r="M29" s="33"/>
      <c r="N29" s="33"/>
      <c r="O29" s="33"/>
      <c r="P29" s="33"/>
    </row>
    <row r="30" customFormat="false" ht="11.25" hidden="false" customHeight="false" outlineLevel="0" collapsed="false">
      <c r="A30" s="96" t="str">
        <f aca="false">'Kops n'!A34:D34</f>
        <v>Tāme sastādīta:</v>
      </c>
      <c r="B30" s="96"/>
      <c r="C30" s="96"/>
      <c r="D30" s="96"/>
      <c r="E30" s="33"/>
      <c r="F30" s="33"/>
      <c r="G30" s="33"/>
      <c r="H30" s="33"/>
      <c r="I30" s="33"/>
      <c r="J30" s="33"/>
      <c r="K30" s="33"/>
      <c r="L30" s="33"/>
      <c r="M30" s="33"/>
      <c r="N30" s="33"/>
      <c r="O30" s="33"/>
      <c r="P30" s="33"/>
    </row>
    <row r="31" customFormat="false" ht="11.25" hidden="false" customHeight="false" outlineLevel="0" collapsed="false">
      <c r="A31" s="33"/>
      <c r="B31" s="33"/>
      <c r="C31" s="33"/>
      <c r="D31" s="33"/>
      <c r="E31" s="33"/>
      <c r="F31" s="33"/>
      <c r="G31" s="33"/>
      <c r="H31" s="33"/>
      <c r="I31" s="33"/>
      <c r="J31" s="33"/>
      <c r="K31" s="33"/>
      <c r="L31" s="33"/>
      <c r="M31" s="33"/>
      <c r="N31" s="33"/>
      <c r="O31" s="33"/>
      <c r="P31" s="33"/>
    </row>
    <row r="32" customFormat="false" ht="11.25" hidden="false" customHeight="false" outlineLevel="0" collapsed="false">
      <c r="A32" s="1" t="s">
        <v>48</v>
      </c>
      <c r="B32" s="33"/>
      <c r="C32" s="45" t="n">
        <f aca="false">'Kops n'!C36:H36</f>
        <v>0</v>
      </c>
      <c r="D32" s="45"/>
      <c r="E32" s="45"/>
      <c r="F32" s="45"/>
      <c r="G32" s="45"/>
      <c r="H32" s="45"/>
      <c r="I32" s="33"/>
      <c r="J32" s="33"/>
      <c r="K32" s="33"/>
      <c r="L32" s="33"/>
      <c r="M32" s="33"/>
      <c r="N32" s="33"/>
      <c r="O32" s="33"/>
      <c r="P32" s="33"/>
    </row>
    <row r="33" customFormat="false" ht="11.25" hidden="false" customHeight="true" outlineLevel="0" collapsed="false">
      <c r="A33" s="33"/>
      <c r="B33" s="33"/>
      <c r="C33" s="31" t="s">
        <v>20</v>
      </c>
      <c r="D33" s="31"/>
      <c r="E33" s="31"/>
      <c r="F33" s="31"/>
      <c r="G33" s="31"/>
      <c r="H33" s="31"/>
      <c r="I33" s="33"/>
      <c r="J33" s="33"/>
      <c r="K33" s="33"/>
      <c r="L33" s="33"/>
      <c r="M33" s="33"/>
      <c r="N33" s="33"/>
      <c r="O33" s="33"/>
      <c r="P33" s="33"/>
    </row>
    <row r="34" customFormat="false" ht="11.25" hidden="false" customHeight="false" outlineLevel="0" collapsed="false">
      <c r="A34" s="33"/>
      <c r="B34" s="33"/>
      <c r="C34" s="33"/>
      <c r="D34" s="33"/>
      <c r="E34" s="33"/>
      <c r="F34" s="33"/>
      <c r="G34" s="33"/>
      <c r="H34" s="33"/>
      <c r="I34" s="33"/>
      <c r="J34" s="33"/>
      <c r="K34" s="33"/>
      <c r="L34" s="33"/>
      <c r="M34" s="33"/>
      <c r="N34" s="33"/>
      <c r="O34" s="33"/>
      <c r="P34" s="33"/>
    </row>
    <row r="35" customFormat="false" ht="11.25" hidden="false" customHeight="false" outlineLevel="0" collapsed="false">
      <c r="A35" s="97" t="s">
        <v>21</v>
      </c>
      <c r="B35" s="98"/>
      <c r="C35" s="99" t="n">
        <f aca="false">'Kops n'!C39</f>
        <v>0</v>
      </c>
      <c r="D35" s="98"/>
      <c r="E35" s="33"/>
      <c r="F35" s="33"/>
      <c r="G35" s="33"/>
      <c r="H35" s="33"/>
      <c r="I35" s="33"/>
      <c r="J35" s="33"/>
      <c r="K35" s="33"/>
      <c r="L35" s="33"/>
      <c r="M35" s="33"/>
      <c r="N35" s="33"/>
      <c r="O35" s="33"/>
      <c r="P35" s="33"/>
    </row>
    <row r="36" customFormat="false" ht="11.25" hidden="false" customHeight="false" outlineLevel="0" collapsed="false">
      <c r="A36" s="33"/>
      <c r="B36" s="33"/>
      <c r="C36" s="33"/>
      <c r="D36" s="33"/>
      <c r="E36" s="33"/>
      <c r="F36" s="33"/>
      <c r="G36" s="33"/>
      <c r="H36" s="33"/>
      <c r="I36" s="33"/>
      <c r="J36" s="33"/>
      <c r="K36" s="33"/>
      <c r="L36" s="33"/>
      <c r="M36" s="33"/>
      <c r="N36" s="33"/>
      <c r="O36" s="33"/>
      <c r="P36"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24:K24"/>
    <mergeCell ref="C27:H27"/>
    <mergeCell ref="C28:H28"/>
    <mergeCell ref="A30:D30"/>
    <mergeCell ref="C32:H32"/>
    <mergeCell ref="C33:H33"/>
  </mergeCells>
  <conditionalFormatting sqref="N9:O9">
    <cfRule type="cellIs" priority="2" operator="equal" aboveAverage="0" equalAverage="0" bottom="0" percent="0" rank="0" text="" dxfId="1">
      <formula>0</formula>
    </cfRule>
  </conditionalFormatting>
  <conditionalFormatting sqref="A9:F9">
    <cfRule type="containsText" priority="3" operator="containsText" aboveAverage="0" equalAverage="0" bottom="0" percent="0" rank="0" text="Tāme sastādīta  20__. gada tirgus cenās, pamatojoties uz ___ daļas rasējumiem" dxfId="3">
      <formula>NOT(ISERROR(SEARCH("Tāme sastādīta  20__. gada tirgus cenās, pamatojoties uz ___ daļas rasējumiem",A9)))</formula>
    </cfRule>
  </conditionalFormatting>
  <conditionalFormatting sqref="C2:I2">
    <cfRule type="cellIs" priority="4" operator="equal" aboveAverage="0" equalAverage="0" bottom="0" percent="0" rank="0" text="" dxfId="3">
      <formula>0</formula>
    </cfRule>
  </conditionalFormatting>
  <conditionalFormatting sqref="C32:H32">
    <cfRule type="cellIs" priority="5" operator="equal" aboveAverage="0" equalAverage="0" bottom="0" percent="0" rank="0" text="" dxfId="0">
      <formula>0</formula>
    </cfRule>
  </conditionalFormatting>
  <conditionalFormatting sqref="C27:H27">
    <cfRule type="cellIs" priority="6" operator="equal" aboveAverage="0" equalAverage="0" bottom="0" percent="0" rank="0" text="" dxfId="0">
      <formula>0</formula>
    </cfRule>
  </conditionalFormatting>
  <conditionalFormatting sqref="L24:P24">
    <cfRule type="cellIs" priority="7" operator="equal" aboveAverage="0" equalAverage="0" bottom="0" percent="0" rank="0" text="" dxfId="1">
      <formula>0</formula>
    </cfRule>
  </conditionalFormatting>
  <conditionalFormatting sqref="C4:I4">
    <cfRule type="cellIs" priority="8" operator="equal" aboveAverage="0" equalAverage="0" bottom="0" percent="0" rank="0" text="" dxfId="3">
      <formula>0</formula>
    </cfRule>
  </conditionalFormatting>
  <conditionalFormatting sqref="D5:L8">
    <cfRule type="cellIs" priority="9" operator="equal" aboveAverage="0" equalAverage="0" bottom="0" percent="0" rank="0" text="" dxfId="1">
      <formula>0</formula>
    </cfRule>
  </conditionalFormatting>
  <conditionalFormatting sqref="D1">
    <cfRule type="cellIs" priority="10" operator="equal" aboveAverage="0" equalAverage="0" bottom="0" percent="0" rank="0" text="" dxfId="0">
      <formula>0</formula>
    </cfRule>
  </conditionalFormatting>
  <conditionalFormatting sqref="A24:K24">
    <cfRule type="containsText" priority="11" operator="containsText" aboveAverage="0" equalAverage="0" bottom="0" percent="0" rank="0" text="Tiešās izmaksas kopā, t. sk. darba devēja sociālais nodoklis __.__% " dxfId="3">
      <formula>NOT(ISERROR(SEARCH("Tiešās izmaksas kopā, t. sk. darba devēja sociālais nodoklis __.__% ",A24)))</formula>
    </cfRule>
  </conditionalFormatting>
  <conditionalFormatting sqref="Q14:Q23">
    <cfRule type="cellIs" priority="12" operator="equal" aboveAverage="0" equalAverage="0" bottom="0" percent="0" rank="0" text="" dxfId="0">
      <formula>0</formula>
    </cfRule>
  </conditionalFormatting>
  <conditionalFormatting sqref="F14:G23 I14:J23">
    <cfRule type="cellIs" priority="13" operator="equal" aboveAverage="0" equalAverage="0" bottom="0" percent="0" rank="0" text="" dxfId="1">
      <formula>0</formula>
    </cfRule>
  </conditionalFormatting>
  <conditionalFormatting sqref="H14:H23 K14:P23">
    <cfRule type="cellIs" priority="14" operator="equal" aboveAverage="0" equalAverage="0" bottom="0" percent="0" rank="0" text="" dxfId="0">
      <formula>0</formula>
    </cfRule>
  </conditionalFormatting>
  <conditionalFormatting sqref="B15:B23 D15:E23">
    <cfRule type="cellIs" priority="15" operator="equal" aboveAverage="0" equalAverage="0" bottom="0" percent="0" rank="0" text="" dxfId="0">
      <formula>0</formula>
    </cfRule>
  </conditionalFormatting>
  <conditionalFormatting sqref="H14:H23 K14:P23">
    <cfRule type="cellIs" priority="16" operator="equal" aboveAverage="0" equalAverage="0" bottom="0" percent="0" rank="0" text="" dxfId="0">
      <formula>0</formula>
    </cfRule>
  </conditionalFormatting>
  <conditionalFormatting sqref="C15:C23">
    <cfRule type="cellIs" priority="17" operator="equal" aboveAverage="0" equalAverage="0" bottom="0" percent="0" rank="0" text="" dxfId="0">
      <formula>0</formula>
    </cfRule>
  </conditionalFormatting>
  <conditionalFormatting sqref="A14:B14 D14:E14 A15:A23">
    <cfRule type="cellIs" priority="18" operator="equal" aboveAverage="0" equalAverage="0" bottom="0" percent="0" rank="0" text="" dxfId="0">
      <formula>0</formula>
    </cfRule>
  </conditionalFormatting>
  <conditionalFormatting sqref="C14">
    <cfRule type="cellIs" priority="19" operator="equal" aboveAverage="0" equalAverage="0" bottom="0" percent="0" rank="0" text="" dxfId="0">
      <formula>0</formula>
    </cfRule>
  </conditionalFormatting>
  <conditionalFormatting sqref="F14:G15 I14:J15">
    <cfRule type="cellIs" priority="20" operator="equal" aboveAverage="0" equalAverage="0" bottom="0" percent="0" rank="0" text="" dxfId="1">
      <formula>0</formula>
    </cfRule>
  </conditionalFormatting>
  <conditionalFormatting sqref="H14:H15">
    <cfRule type="cellIs" priority="21" operator="equal" aboveAverage="0" equalAverage="0" bottom="0" percent="0" rank="0" text="" dxfId="0">
      <formula>0</formula>
    </cfRule>
  </conditionalFormatting>
  <conditionalFormatting sqref="F16:G18 I16:J18">
    <cfRule type="cellIs" priority="22" operator="equal" aboveAverage="0" equalAverage="0" bottom="0" percent="0" rank="0" text="" dxfId="1">
      <formula>0</formula>
    </cfRule>
  </conditionalFormatting>
  <conditionalFormatting sqref="H16:H18">
    <cfRule type="cellIs" priority="23" operator="equal" aboveAverage="0" equalAverage="0" bottom="0" percent="0" rank="0" text="" dxfId="0">
      <formula>0</formula>
    </cfRule>
  </conditionalFormatting>
  <conditionalFormatting sqref="F19:G19 I19:J19">
    <cfRule type="cellIs" priority="24" operator="equal" aboveAverage="0" equalAverage="0" bottom="0" percent="0" rank="0" text="" dxfId="1">
      <formula>0</formula>
    </cfRule>
  </conditionalFormatting>
  <conditionalFormatting sqref="H19">
    <cfRule type="cellIs" priority="25" operator="equal" aboveAverage="0" equalAverage="0" bottom="0" percent="0" rank="0" text="" dxfId="0">
      <formula>0</formula>
    </cfRule>
  </conditionalFormatting>
  <conditionalFormatting sqref="F20:G20 I20:J20">
    <cfRule type="cellIs" priority="26" operator="equal" aboveAverage="0" equalAverage="0" bottom="0" percent="0" rank="0" text="" dxfId="1">
      <formula>0</formula>
    </cfRule>
  </conditionalFormatting>
  <conditionalFormatting sqref="H20">
    <cfRule type="cellIs" priority="27" operator="equal" aboveAverage="0" equalAverage="0" bottom="0" percent="0" rank="0" text="" dxfId="0">
      <formula>0</formula>
    </cfRule>
  </conditionalFormatting>
  <conditionalFormatting sqref="F21:G22 I21:J21">
    <cfRule type="cellIs" priority="28" operator="equal" aboveAverage="0" equalAverage="0" bottom="0" percent="0" rank="0" text="" dxfId="1">
      <formula>0</formula>
    </cfRule>
  </conditionalFormatting>
  <conditionalFormatting sqref="I22:J22">
    <cfRule type="cellIs" priority="29" operator="equal" aboveAverage="0" equalAverage="0" bottom="0" percent="0" rank="0" text="" dxfId="1">
      <formula>0</formula>
    </cfRule>
  </conditionalFormatting>
  <conditionalFormatting sqref="H21:H22">
    <cfRule type="cellIs" priority="30" operator="equal" aboveAverage="0" equalAverage="0" bottom="0" percent="0" rank="0" text="" dxfId="0">
      <formula>0</formula>
    </cfRule>
  </conditionalFormatting>
  <conditionalFormatting sqref="F23:G23 I23:J23">
    <cfRule type="cellIs" priority="31" operator="equal" aboveAverage="0" equalAverage="0" bottom="0" percent="0" rank="0" text="" dxfId="1">
      <formula>0</formula>
    </cfRule>
  </conditionalFormatting>
  <conditionalFormatting sqref="H23">
    <cfRule type="cellIs" priority="32" operator="equal" aboveAverage="0" equalAverage="0" bottom="0" percent="0" rank="0" text="" dxfId="0">
      <formula>0</formula>
    </cfRule>
  </conditionalFormatting>
  <conditionalFormatting sqref="A30">
    <cfRule type="containsText" priority="33" operator="containsText" aboveAverage="0" equalAverage="0" bottom="0" percent="0" rank="0" text="Tāme sastādīta ____. gada ___. ______________" dxfId="4">
      <formula>NOT(ISERROR(SEARCH("Tāme sastādīta ____. gada ___. ______________",A30)))</formula>
    </cfRule>
  </conditionalFormatting>
  <conditionalFormatting sqref="A35">
    <cfRule type="containsText" priority="34" operator="containsText" aboveAverage="0" equalAverage="0" bottom="0" percent="0" rank="0" text="Sertifikāta Nr. _________________________________" dxfId="4">
      <formula>NOT(ISERROR(SEARCH("Sertifikāta Nr. _________________________________",A35)))</formula>
    </cfRule>
  </conditionalFormatting>
  <dataValidations count="1">
    <dataValidation allowBlank="true" errorStyle="stop" operator="between" showDropDown="false" showErrorMessage="true" showInputMessage="true" sqref="Q14:Q23" type="list">
      <formula1>$Q$9:$Q$12</formula1>
      <formula2>0</formula2>
    </dataValidation>
  </dataValidations>
  <printOptions headings="false" gridLines="false" gridLinesSet="true" horizontalCentered="false" verticalCentered="false"/>
  <pageMargins left="0" right="0" top="0.39375" bottom="0.39375" header="0.511805555555555" footer="0.511805555555555"/>
  <pageSetup paperSize="9" scale="93"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50"/>
    <pageSetUpPr fitToPage="false"/>
  </sheetPr>
  <dimension ref="A1:P3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35" activeCellId="0" sqref="E35"/>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5.28"/>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5.43"/>
    <col collapsed="false" customWidth="true" hidden="false" outlineLevel="0" max="7" min="7" style="1" width="4.86"/>
    <col collapsed="false" customWidth="true" hidden="false" outlineLevel="0" max="10" min="8" style="1" width="6.71"/>
    <col collapsed="false" customWidth="true" hidden="false" outlineLevel="0" max="11" min="11" style="1" width="7"/>
    <col collapsed="false" customWidth="true" hidden="false" outlineLevel="0" max="15" min="12" style="1" width="7.71"/>
    <col collapsed="false" customWidth="true" hidden="false" outlineLevel="0" max="16" min="16" style="1" width="9"/>
    <col collapsed="false" customWidth="false" hidden="false" outlineLevel="0" max="1024" min="17" style="1" width="9.14"/>
  </cols>
  <sheetData>
    <row r="1" customFormat="false" ht="11.25" hidden="false" customHeight="false" outlineLevel="0" collapsed="false">
      <c r="A1" s="94"/>
      <c r="B1" s="94"/>
      <c r="C1" s="118" t="s">
        <v>51</v>
      </c>
      <c r="D1" s="119" t="n">
        <f aca="false">'5a+c+n'!D1</f>
        <v>5</v>
      </c>
      <c r="E1" s="94"/>
      <c r="F1" s="94"/>
      <c r="G1" s="94"/>
      <c r="H1" s="94"/>
      <c r="I1" s="94"/>
      <c r="J1" s="94"/>
      <c r="N1" s="120"/>
      <c r="O1" s="118"/>
      <c r="P1" s="121"/>
    </row>
    <row r="2" customFormat="false" ht="11.25" hidden="false" customHeight="false" outlineLevel="0" collapsed="false">
      <c r="A2" s="122"/>
      <c r="B2" s="122"/>
      <c r="C2" s="123" t="str">
        <f aca="false">'5a+c+n'!C2:I2</f>
        <v>Pagrabstāva siltinājums</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24</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229" t="n">
        <f aca="false">ar</f>
        <v>0</v>
      </c>
      <c r="B9" s="229"/>
      <c r="C9" s="229"/>
      <c r="D9" s="229"/>
      <c r="E9" s="229"/>
      <c r="F9" s="229"/>
      <c r="G9" s="128"/>
      <c r="H9" s="128"/>
      <c r="I9" s="128"/>
      <c r="J9" s="129" t="s">
        <v>53</v>
      </c>
      <c r="K9" s="129"/>
      <c r="L9" s="129"/>
      <c r="M9" s="129"/>
      <c r="N9" s="130" t="n">
        <f aca="false">P24</f>
        <v>0</v>
      </c>
      <c r="O9" s="130"/>
      <c r="P9" s="128"/>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row>
    <row r="11" customFormat="false" ht="12" hidden="false" customHeight="false" outlineLevel="0" collapsed="false">
      <c r="A11" s="131"/>
      <c r="B11" s="132"/>
      <c r="C11" s="5"/>
      <c r="D11" s="94"/>
      <c r="E11" s="94"/>
      <c r="F11" s="94"/>
      <c r="G11" s="94"/>
      <c r="H11" s="94"/>
      <c r="I11" s="94"/>
      <c r="J11" s="94"/>
      <c r="K11" s="94"/>
      <c r="L11" s="135"/>
      <c r="M11" s="135"/>
      <c r="N11" s="136"/>
      <c r="O11" s="120"/>
      <c r="P11" s="94"/>
    </row>
    <row r="12" customFormat="false" ht="11.25" hidden="false" customHeight="true" outlineLevel="0" collapsed="false">
      <c r="A12" s="58" t="s">
        <v>34</v>
      </c>
      <c r="B12" s="137" t="s">
        <v>56</v>
      </c>
      <c r="C12" s="138" t="s">
        <v>57</v>
      </c>
      <c r="D12" s="139" t="s">
        <v>58</v>
      </c>
      <c r="E12" s="140" t="s">
        <v>59</v>
      </c>
      <c r="F12" s="141" t="s">
        <v>60</v>
      </c>
      <c r="G12" s="141"/>
      <c r="H12" s="141"/>
      <c r="I12" s="141"/>
      <c r="J12" s="141"/>
      <c r="K12" s="141"/>
      <c r="L12" s="141" t="s">
        <v>61</v>
      </c>
      <c r="M12" s="141"/>
      <c r="N12" s="141"/>
      <c r="O12" s="141"/>
      <c r="P12" s="141"/>
    </row>
    <row r="13" customFormat="false" ht="118.5" hidden="false" customHeight="false" outlineLevel="0" collapsed="false">
      <c r="A13" s="58"/>
      <c r="B13" s="137"/>
      <c r="C13" s="138"/>
      <c r="D13" s="139"/>
      <c r="E13" s="140"/>
      <c r="F13" s="142" t="s">
        <v>63</v>
      </c>
      <c r="G13" s="143" t="s">
        <v>64</v>
      </c>
      <c r="H13" s="143" t="s">
        <v>65</v>
      </c>
      <c r="I13" s="143" t="s">
        <v>66</v>
      </c>
      <c r="J13" s="143" t="s">
        <v>67</v>
      </c>
      <c r="K13" s="144" t="s">
        <v>68</v>
      </c>
      <c r="L13" s="142" t="s">
        <v>63</v>
      </c>
      <c r="M13" s="143" t="s">
        <v>65</v>
      </c>
      <c r="N13" s="143" t="s">
        <v>66</v>
      </c>
      <c r="O13" s="143" t="s">
        <v>67</v>
      </c>
      <c r="P13" s="230" t="s">
        <v>68</v>
      </c>
    </row>
    <row r="14" customFormat="false" ht="22.5" hidden="false" customHeight="false" outlineLevel="0" collapsed="false">
      <c r="A14" s="65" t="n">
        <f aca="false">IF(P14=0,0,IF(COUNTBLANK(P14)=1,0,COUNTA($P$14:P14)))</f>
        <v>0</v>
      </c>
      <c r="B14" s="70" t="str">
        <f aca="false">IF($C$4="Attiecināmās izmaksas",IF('5a+c+n'!$Q14="A",'5a+c+n'!B14,0),0)</f>
        <v>līg.c.</v>
      </c>
      <c r="C14" s="70" t="str">
        <f aca="false">IF($C$4="Attiecināmās izmaksas",IF('5a+c+n'!$Q14="A",'5a+c+n'!C14,0),0)</f>
        <v>Dzelzsbetona pārsegumu notīrīšana, izlīdzināšana, sagatavošana siltināšanai</v>
      </c>
      <c r="D14" s="70" t="str">
        <f aca="false">IF($C$4="Attiecināmās izmaksas",IF('5a+c+n'!$Q14="A",'5a+c+n'!D14,0),0)</f>
        <v>m²</v>
      </c>
      <c r="E14" s="71"/>
      <c r="F14" s="69"/>
      <c r="G14" s="70" t="n">
        <f aca="false">IF($C$4="Attiecināmās izmaksas",IF('5a+c+n'!$Q14="A",'5a+c+n'!G14,0),0)</f>
        <v>0</v>
      </c>
      <c r="H14" s="70" t="n">
        <f aca="false">IF($C$4="Attiecināmās izmaksas",IF('5a+c+n'!$Q14="A",'5a+c+n'!H14,0),0)</f>
        <v>0</v>
      </c>
      <c r="I14" s="70"/>
      <c r="J14" s="70"/>
      <c r="K14" s="71" t="n">
        <f aca="false">IF($C$4="Attiecināmās izmaksas",IF('5a+c+n'!$Q14="A",'5a+c+n'!K14,0),0)</f>
        <v>0</v>
      </c>
      <c r="L14" s="69" t="n">
        <f aca="false">IF($C$4="Attiecināmās izmaksas",IF('5a+c+n'!$Q14="A",'5a+c+n'!L14,0),0)</f>
        <v>0</v>
      </c>
      <c r="M14" s="70" t="n">
        <f aca="false">IF($C$4="Attiecināmās izmaksas",IF('5a+c+n'!$Q14="A",'5a+c+n'!M14,0),0)</f>
        <v>0</v>
      </c>
      <c r="N14" s="70" t="n">
        <f aca="false">IF($C$4="Attiecināmās izmaksas",IF('5a+c+n'!$Q14="A",'5a+c+n'!N14,0),0)</f>
        <v>0</v>
      </c>
      <c r="O14" s="70" t="n">
        <f aca="false">IF($C$4="Attiecināmās izmaksas",IF('5a+c+n'!$Q14="A",'5a+c+n'!O14,0),0)</f>
        <v>0</v>
      </c>
      <c r="P14" s="71" t="n">
        <f aca="false">IF($C$4="Attiecināmās izmaksas",IF('5a+c+n'!$Q14="A",'5a+c+n'!P14,0),0)</f>
        <v>0</v>
      </c>
    </row>
    <row r="15" customFormat="false" ht="11.25" hidden="false" customHeight="false" outlineLevel="0" collapsed="false">
      <c r="A15" s="13" t="n">
        <f aca="false">IF(P15=0,0,IF(COUNTBLANK(P15)=1,0,COUNTA($P$14:P15)))</f>
        <v>0</v>
      </c>
      <c r="B15" s="76" t="n">
        <f aca="false">IF($C$4="Attiecināmās izmaksas",IF('5a+c+n'!$Q15="A",'5a+c+n'!B15,0),0)</f>
        <v>0</v>
      </c>
      <c r="C15" s="76" t="str">
        <f aca="false">IF($C$4="Attiecināmās izmaksas",IF('5a+c+n'!$Q15="A",'5a+c+n'!C15,0),0)</f>
        <v>Grunts</v>
      </c>
      <c r="D15" s="76" t="str">
        <f aca="false">IF($C$4="Attiecināmās izmaksas",IF('5a+c+n'!$Q15="A",'5a+c+n'!D15,0),0)</f>
        <v>litri</v>
      </c>
      <c r="E15" s="77"/>
      <c r="F15" s="75"/>
      <c r="G15" s="76"/>
      <c r="H15" s="76" t="n">
        <f aca="false">IF($C$4="Attiecināmās izmaksas",IF('5a+c+n'!$Q15="A",'5a+c+n'!H15,0),0)</f>
        <v>0</v>
      </c>
      <c r="I15" s="76"/>
      <c r="J15" s="76"/>
      <c r="K15" s="77" t="n">
        <f aca="false">IF($C$4="Attiecināmās izmaksas",IF('5a+c+n'!$Q15="A",'5a+c+n'!K15,0),0)</f>
        <v>0</v>
      </c>
      <c r="L15" s="75" t="n">
        <f aca="false">IF($C$4="Attiecināmās izmaksas",IF('5a+c+n'!$Q15="A",'5a+c+n'!L15,0),0)</f>
        <v>0</v>
      </c>
      <c r="M15" s="76" t="n">
        <f aca="false">IF($C$4="Attiecināmās izmaksas",IF('5a+c+n'!$Q15="A",'5a+c+n'!M15,0),0)</f>
        <v>0</v>
      </c>
      <c r="N15" s="76" t="n">
        <f aca="false">IF($C$4="Attiecināmās izmaksas",IF('5a+c+n'!$Q15="A",'5a+c+n'!N15,0),0)</f>
        <v>0</v>
      </c>
      <c r="O15" s="76" t="n">
        <f aca="false">IF($C$4="Attiecināmās izmaksas",IF('5a+c+n'!$Q15="A",'5a+c+n'!O15,0),0)</f>
        <v>0</v>
      </c>
      <c r="P15" s="77" t="n">
        <f aca="false">IF($C$4="Attiecināmās izmaksas",IF('5a+c+n'!$Q15="A",'5a+c+n'!P15,0),0)</f>
        <v>0</v>
      </c>
    </row>
    <row r="16" customFormat="false" ht="33.75" hidden="false" customHeight="false" outlineLevel="0" collapsed="false">
      <c r="A16" s="13" t="n">
        <f aca="false">IF(P16=0,0,IF(COUNTBLANK(P16)=1,0,COUNTA($P$14:P16)))</f>
        <v>0</v>
      </c>
      <c r="B16" s="76" t="str">
        <f aca="false">IF($C$4="Attiecināmās izmaksas",IF('5a+c+n'!$Q16="A",'5a+c+n'!B16,0),0)</f>
        <v>līg.c.</v>
      </c>
      <c r="C16" s="76" t="str">
        <f aca="false">IF($C$4="Attiecināmās izmaksas",IF('5a+c+n'!$Q16="A",'5a+c+n'!C16,0),0)</f>
        <v>Siltumizolācijas akmensvates lameļu līmēšana pie pārseguma apakšas  (Paroc CGL 20 CY vai ekvivalents 0,037 W/m²K), b=150mm</v>
      </c>
      <c r="D16" s="76" t="str">
        <f aca="false">IF($C$4="Attiecināmās izmaksas",IF('5a+c+n'!$Q16="A",'5a+c+n'!D16,0),0)</f>
        <v>m²</v>
      </c>
      <c r="E16" s="77"/>
      <c r="F16" s="75"/>
      <c r="G16" s="76"/>
      <c r="H16" s="76" t="n">
        <f aca="false">IF($C$4="Attiecināmās izmaksas",IF('5a+c+n'!$Q16="A",'5a+c+n'!H16,0),0)</f>
        <v>0</v>
      </c>
      <c r="I16" s="76"/>
      <c r="J16" s="76"/>
      <c r="K16" s="77" t="n">
        <f aca="false">IF($C$4="Attiecināmās izmaksas",IF('5a+c+n'!$Q16="A",'5a+c+n'!K16,0),0)</f>
        <v>0</v>
      </c>
      <c r="L16" s="75" t="n">
        <f aca="false">IF($C$4="Attiecināmās izmaksas",IF('5a+c+n'!$Q16="A",'5a+c+n'!L16,0),0)</f>
        <v>0</v>
      </c>
      <c r="M16" s="76" t="n">
        <f aca="false">IF($C$4="Attiecināmās izmaksas",IF('5a+c+n'!$Q16="A",'5a+c+n'!M16,0),0)</f>
        <v>0</v>
      </c>
      <c r="N16" s="76" t="n">
        <f aca="false">IF($C$4="Attiecināmās izmaksas",IF('5a+c+n'!$Q16="A",'5a+c+n'!N16,0),0)</f>
        <v>0</v>
      </c>
      <c r="O16" s="76" t="n">
        <f aca="false">IF($C$4="Attiecināmās izmaksas",IF('5a+c+n'!$Q16="A",'5a+c+n'!O16,0),0)</f>
        <v>0</v>
      </c>
      <c r="P16" s="77" t="n">
        <f aca="false">IF($C$4="Attiecināmās izmaksas",IF('5a+c+n'!$Q16="A",'5a+c+n'!P16,0),0)</f>
        <v>0</v>
      </c>
    </row>
    <row r="17" customFormat="false" ht="11.25" hidden="false" customHeight="false" outlineLevel="0" collapsed="false">
      <c r="A17" s="13" t="n">
        <f aca="false">IF(P17=0,0,IF(COUNTBLANK(P17)=1,0,COUNTA($P$14:P17)))</f>
        <v>0</v>
      </c>
      <c r="B17" s="76" t="n">
        <f aca="false">IF($C$4="Attiecināmās izmaksas",IF('5a+c+n'!$Q17="A",'5a+c+n'!B17,0),0)</f>
        <v>0</v>
      </c>
      <c r="C17" s="76" t="str">
        <f aca="false">IF($C$4="Attiecināmās izmaksas",IF('5a+c+n'!$Q17="A",'5a+c+n'!C17,0),0)</f>
        <v> Siltumizolācija</v>
      </c>
      <c r="D17" s="76" t="str">
        <f aca="false">IF($C$4="Attiecināmās izmaksas",IF('5a+c+n'!$Q17="A",'5a+c+n'!D17,0),0)</f>
        <v>m²</v>
      </c>
      <c r="E17" s="77"/>
      <c r="F17" s="75"/>
      <c r="G17" s="76"/>
      <c r="H17" s="76" t="n">
        <f aca="false">IF($C$4="Attiecināmās izmaksas",IF('5a+c+n'!$Q17="A",'5a+c+n'!H17,0),0)</f>
        <v>0</v>
      </c>
      <c r="I17" s="76"/>
      <c r="J17" s="76"/>
      <c r="K17" s="77" t="n">
        <f aca="false">IF($C$4="Attiecināmās izmaksas",IF('5a+c+n'!$Q17="A",'5a+c+n'!K17,0),0)</f>
        <v>0</v>
      </c>
      <c r="L17" s="75" t="n">
        <f aca="false">IF($C$4="Attiecināmās izmaksas",IF('5a+c+n'!$Q17="A",'5a+c+n'!L17,0),0)</f>
        <v>0</v>
      </c>
      <c r="M17" s="76" t="n">
        <f aca="false">IF($C$4="Attiecināmās izmaksas",IF('5a+c+n'!$Q17="A",'5a+c+n'!M17,0),0)</f>
        <v>0</v>
      </c>
      <c r="N17" s="76" t="n">
        <f aca="false">IF($C$4="Attiecināmās izmaksas",IF('5a+c+n'!$Q17="A",'5a+c+n'!N17,0),0)</f>
        <v>0</v>
      </c>
      <c r="O17" s="76" t="n">
        <f aca="false">IF($C$4="Attiecināmās izmaksas",IF('5a+c+n'!$Q17="A",'5a+c+n'!O17,0),0)</f>
        <v>0</v>
      </c>
      <c r="P17" s="77" t="n">
        <f aca="false">IF($C$4="Attiecināmās izmaksas",IF('5a+c+n'!$Q17="A",'5a+c+n'!P17,0),0)</f>
        <v>0</v>
      </c>
    </row>
    <row r="18" customFormat="false" ht="11.25" hidden="false" customHeight="false" outlineLevel="0" collapsed="false">
      <c r="A18" s="13" t="n">
        <f aca="false">IF(P18=0,0,IF(COUNTBLANK(P18)=1,0,COUNTA($P$14:P18)))</f>
        <v>0</v>
      </c>
      <c r="B18" s="76" t="n">
        <f aca="false">IF($C$4="Attiecināmās izmaksas",IF('5a+c+n'!$Q18="A",'5a+c+n'!B18,0),0)</f>
        <v>0</v>
      </c>
      <c r="C18" s="76" t="str">
        <f aca="false">IF($C$4="Attiecināmās izmaksas",IF('5a+c+n'!$Q18="A",'5a+c+n'!C18,0),0)</f>
        <v>Līmjava</v>
      </c>
      <c r="D18" s="76" t="str">
        <f aca="false">IF($C$4="Attiecināmās izmaksas",IF('5a+c+n'!$Q18="A",'5a+c+n'!D18,0),0)</f>
        <v>kg</v>
      </c>
      <c r="E18" s="77"/>
      <c r="F18" s="75"/>
      <c r="G18" s="76"/>
      <c r="H18" s="76" t="n">
        <f aca="false">IF($C$4="Attiecināmās izmaksas",IF('5a+c+n'!$Q18="A",'5a+c+n'!H18,0),0)</f>
        <v>0</v>
      </c>
      <c r="I18" s="76"/>
      <c r="J18" s="76"/>
      <c r="K18" s="77" t="n">
        <f aca="false">IF($C$4="Attiecināmās izmaksas",IF('5a+c+n'!$Q18="A",'5a+c+n'!K18,0),0)</f>
        <v>0</v>
      </c>
      <c r="L18" s="75" t="n">
        <f aca="false">IF($C$4="Attiecināmās izmaksas",IF('5a+c+n'!$Q18="A",'5a+c+n'!L18,0),0)</f>
        <v>0</v>
      </c>
      <c r="M18" s="76" t="n">
        <f aca="false">IF($C$4="Attiecināmās izmaksas",IF('5a+c+n'!$Q18="A",'5a+c+n'!M18,0),0)</f>
        <v>0</v>
      </c>
      <c r="N18" s="76" t="n">
        <f aca="false">IF($C$4="Attiecināmās izmaksas",IF('5a+c+n'!$Q18="A",'5a+c+n'!N18,0),0)</f>
        <v>0</v>
      </c>
      <c r="O18" s="76" t="n">
        <f aca="false">IF($C$4="Attiecināmās izmaksas",IF('5a+c+n'!$Q18="A",'5a+c+n'!O18,0),0)</f>
        <v>0</v>
      </c>
      <c r="P18" s="77" t="n">
        <f aca="false">IF($C$4="Attiecināmās izmaksas",IF('5a+c+n'!$Q18="A",'5a+c+n'!P18,0),0)</f>
        <v>0</v>
      </c>
    </row>
    <row r="19" customFormat="false" ht="22.5" hidden="false" customHeight="false" outlineLevel="0" collapsed="false">
      <c r="A19" s="13" t="n">
        <f aca="false">IF(P19=0,0,IF(COUNTBLANK(P19)=1,0,COUNTA($P$14:P19)))</f>
        <v>0</v>
      </c>
      <c r="B19" s="76" t="str">
        <f aca="false">IF($C$4="Attiecināmās izmaksas",IF('5a+c+n'!$Q19="A",'5a+c+n'!B19,0),0)</f>
        <v>līg.c.</v>
      </c>
      <c r="C19" s="76" t="str">
        <f aca="false">IF($C$4="Attiecināmās izmaksas",IF('5a+c+n'!$Q19="A",'5a+c+n'!C19,0),0)</f>
        <v>Esošo koku k-ciju augšdaļas nozāģēšana par 0,20m (precizēt uz vietas)</v>
      </c>
      <c r="D19" s="76" t="str">
        <f aca="false">IF($C$4="Attiecināmās izmaksas",IF('5a+c+n'!$Q19="A",'5a+c+n'!D19,0),0)</f>
        <v>m³</v>
      </c>
      <c r="E19" s="77"/>
      <c r="F19" s="75"/>
      <c r="G19" s="76"/>
      <c r="H19" s="76" t="n">
        <f aca="false">IF($C$4="Attiecināmās izmaksas",IF('5a+c+n'!$Q19="A",'5a+c+n'!H19,0),0)</f>
        <v>0</v>
      </c>
      <c r="I19" s="76"/>
      <c r="J19" s="76"/>
      <c r="K19" s="77" t="n">
        <f aca="false">IF($C$4="Attiecināmās izmaksas",IF('5a+c+n'!$Q19="A",'5a+c+n'!K19,0),0)</f>
        <v>0</v>
      </c>
      <c r="L19" s="75" t="n">
        <f aca="false">IF($C$4="Attiecināmās izmaksas",IF('5a+c+n'!$Q19="A",'5a+c+n'!L19,0),0)</f>
        <v>0</v>
      </c>
      <c r="M19" s="76" t="n">
        <f aca="false">IF($C$4="Attiecināmās izmaksas",IF('5a+c+n'!$Q19="A",'5a+c+n'!M19,0),0)</f>
        <v>0</v>
      </c>
      <c r="N19" s="76" t="n">
        <f aca="false">IF($C$4="Attiecināmās izmaksas",IF('5a+c+n'!$Q19="A",'5a+c+n'!N19,0),0)</f>
        <v>0</v>
      </c>
      <c r="O19" s="76" t="n">
        <f aca="false">IF($C$4="Attiecināmās izmaksas",IF('5a+c+n'!$Q19="A",'5a+c+n'!O19,0),0)</f>
        <v>0</v>
      </c>
      <c r="P19" s="77" t="n">
        <f aca="false">IF($C$4="Attiecināmās izmaksas",IF('5a+c+n'!$Q19="A",'5a+c+n'!P19,0),0)</f>
        <v>0</v>
      </c>
    </row>
    <row r="20" customFormat="false" ht="33.75" hidden="false" customHeight="false" outlineLevel="0" collapsed="false">
      <c r="A20" s="13" t="n">
        <f aca="false">IF(P20=0,0,IF(COUNTBLANK(P20)=1,0,COUNTA($P$14:P20)))</f>
        <v>0</v>
      </c>
      <c r="B20" s="76" t="str">
        <f aca="false">IF($C$4="Attiecināmās izmaksas",IF('5a+c+n'!$Q20="A",'5a+c+n'!B20,0),0)</f>
        <v>līg.c.</v>
      </c>
      <c r="C20" s="76" t="str">
        <f aca="false">IF($C$4="Attiecināmās izmaksas",IF('5a+c+n'!$Q20="A",'5a+c+n'!C20,0),0)</f>
        <v>Nozāģēto sieniņu enkurošana pie griestiem,tai skaitā dībeļi, kas domāti betonam, koka skrūves. Sienu kopējais garums 80,4*m (garumu precizēt uz vietas)</v>
      </c>
      <c r="D20" s="76" t="str">
        <f aca="false">IF($C$4="Attiecināmās izmaksas",IF('5a+c+n'!$Q20="A",'5a+c+n'!D20,0),0)</f>
        <v>kpl</v>
      </c>
      <c r="E20" s="77"/>
      <c r="F20" s="75"/>
      <c r="G20" s="76"/>
      <c r="H20" s="76" t="n">
        <f aca="false">IF($C$4="Attiecināmās izmaksas",IF('5a+c+n'!$Q20="A",'5a+c+n'!H20,0),0)</f>
        <v>0</v>
      </c>
      <c r="I20" s="76"/>
      <c r="J20" s="76"/>
      <c r="K20" s="77" t="n">
        <f aca="false">IF($C$4="Attiecināmās izmaksas",IF('5a+c+n'!$Q20="A",'5a+c+n'!K20,0),0)</f>
        <v>0</v>
      </c>
      <c r="L20" s="75" t="n">
        <f aca="false">IF($C$4="Attiecināmās izmaksas",IF('5a+c+n'!$Q20="A",'5a+c+n'!L20,0),0)</f>
        <v>0</v>
      </c>
      <c r="M20" s="76" t="n">
        <f aca="false">IF($C$4="Attiecināmās izmaksas",IF('5a+c+n'!$Q20="A",'5a+c+n'!M20,0),0)</f>
        <v>0</v>
      </c>
      <c r="N20" s="76" t="n">
        <f aca="false">IF($C$4="Attiecināmās izmaksas",IF('5a+c+n'!$Q20="A",'5a+c+n'!N20,0),0)</f>
        <v>0</v>
      </c>
      <c r="O20" s="76" t="n">
        <f aca="false">IF($C$4="Attiecināmās izmaksas",IF('5a+c+n'!$Q20="A",'5a+c+n'!O20,0),0)</f>
        <v>0</v>
      </c>
      <c r="P20" s="77" t="n">
        <f aca="false">IF($C$4="Attiecināmās izmaksas",IF('5a+c+n'!$Q20="A",'5a+c+n'!P20,0),0)</f>
        <v>0</v>
      </c>
    </row>
    <row r="21" customFormat="false" ht="11.25" hidden="false" customHeight="false" outlineLevel="0" collapsed="false">
      <c r="A21" s="13" t="n">
        <f aca="false">IF(P21=0,0,IF(COUNTBLANK(P21)=1,0,COUNTA($P$14:P21)))</f>
        <v>0</v>
      </c>
      <c r="B21" s="76" t="str">
        <f aca="false">IF($C$4="Attiecināmās izmaksas",IF('5a+c+n'!$Q21="A",'5a+c+n'!B21,0),0)</f>
        <v>līg.c.</v>
      </c>
      <c r="C21" s="76" t="str">
        <f aca="false">IF($C$4="Attiecināmās izmaksas",IF('5a+c+n'!$Q21="A",'5a+c+n'!C21,0),0)</f>
        <v>Būvgružu savākšana un aizvešana</v>
      </c>
      <c r="D21" s="76" t="str">
        <f aca="false">IF($C$4="Attiecināmās izmaksas",IF('5a+c+n'!$Q21="A",'5a+c+n'!D21,0),0)</f>
        <v>m³</v>
      </c>
      <c r="E21" s="77"/>
      <c r="F21" s="75"/>
      <c r="G21" s="76"/>
      <c r="H21" s="76" t="n">
        <f aca="false">IF($C$4="Attiecināmās izmaksas",IF('5a+c+n'!$Q21="A",'5a+c+n'!H21,0),0)</f>
        <v>0</v>
      </c>
      <c r="I21" s="76"/>
      <c r="J21" s="76"/>
      <c r="K21" s="77" t="n">
        <f aca="false">IF($C$4="Attiecināmās izmaksas",IF('5a+c+n'!$Q21="A",'5a+c+n'!K21,0),0)</f>
        <v>0</v>
      </c>
      <c r="L21" s="75" t="n">
        <f aca="false">IF($C$4="Attiecināmās izmaksas",IF('5a+c+n'!$Q21="A",'5a+c+n'!L21,0),0)</f>
        <v>0</v>
      </c>
      <c r="M21" s="76" t="n">
        <f aca="false">IF($C$4="Attiecināmās izmaksas",IF('5a+c+n'!$Q21="A",'5a+c+n'!M21,0),0)</f>
        <v>0</v>
      </c>
      <c r="N21" s="76" t="n">
        <f aca="false">IF($C$4="Attiecināmās izmaksas",IF('5a+c+n'!$Q21="A",'5a+c+n'!N21,0),0)</f>
        <v>0</v>
      </c>
      <c r="O21" s="76" t="n">
        <f aca="false">IF($C$4="Attiecināmās izmaksas",IF('5a+c+n'!$Q21="A",'5a+c+n'!O21,0),0)</f>
        <v>0</v>
      </c>
      <c r="P21" s="77" t="n">
        <f aca="false">IF($C$4="Attiecināmās izmaksas",IF('5a+c+n'!$Q21="A",'5a+c+n'!P21,0),0)</f>
        <v>0</v>
      </c>
    </row>
    <row r="22" customFormat="false" ht="11.25" hidden="false" customHeight="false" outlineLevel="0" collapsed="false">
      <c r="A22" s="13" t="n">
        <f aca="false">IF(P22=0,0,IF(COUNTBLANK(P22)=1,0,COUNTA($P$14:P22)))</f>
        <v>0</v>
      </c>
      <c r="B22" s="76" t="n">
        <f aca="false">IF($C$4="Attiecināmās izmaksas",IF('5a+c+n'!$Q22="A",'5a+c+n'!B22,0),0)</f>
        <v>0</v>
      </c>
      <c r="C22" s="76" t="str">
        <f aca="false">IF($C$4="Attiecināmās izmaksas",IF('5a+c+n'!$Q22="A",'5a+c+n'!C22,0),0)</f>
        <v>Gružu konteiners</v>
      </c>
      <c r="D22" s="76" t="str">
        <f aca="false">IF($C$4="Attiecināmās izmaksas",IF('5a+c+n'!$Q22="A",'5a+c+n'!D22,0),0)</f>
        <v>gb</v>
      </c>
      <c r="E22" s="77"/>
      <c r="F22" s="75"/>
      <c r="G22" s="76"/>
      <c r="H22" s="76" t="n">
        <f aca="false">IF($C$4="Attiecināmās izmaksas",IF('5a+c+n'!$Q22="A",'5a+c+n'!H22,0),0)</f>
        <v>0</v>
      </c>
      <c r="I22" s="76"/>
      <c r="J22" s="76"/>
      <c r="K22" s="77" t="n">
        <f aca="false">IF($C$4="Attiecināmās izmaksas",IF('5a+c+n'!$Q22="A",'5a+c+n'!K22,0),0)</f>
        <v>0</v>
      </c>
      <c r="L22" s="75" t="n">
        <f aca="false">IF($C$4="Attiecināmās izmaksas",IF('5a+c+n'!$Q22="A",'5a+c+n'!L22,0),0)</f>
        <v>0</v>
      </c>
      <c r="M22" s="76" t="n">
        <f aca="false">IF($C$4="Attiecināmās izmaksas",IF('5a+c+n'!$Q22="A",'5a+c+n'!M22,0),0)</f>
        <v>0</v>
      </c>
      <c r="N22" s="76" t="n">
        <f aca="false">IF($C$4="Attiecināmās izmaksas",IF('5a+c+n'!$Q22="A",'5a+c+n'!N22,0),0)</f>
        <v>0</v>
      </c>
      <c r="O22" s="76" t="n">
        <f aca="false">IF($C$4="Attiecināmās izmaksas",IF('5a+c+n'!$Q22="A",'5a+c+n'!O22,0),0)</f>
        <v>0</v>
      </c>
      <c r="P22" s="77" t="n">
        <f aca="false">IF($C$4="Attiecināmās izmaksas",IF('5a+c+n'!$Q22="A",'5a+c+n'!P22,0),0)</f>
        <v>0</v>
      </c>
    </row>
    <row r="23" customFormat="false" ht="56.25" hidden="false" customHeight="false" outlineLevel="0" collapsed="false">
      <c r="A23" s="13" t="n">
        <f aca="false">IF(P23=0,0,IF(COUNTBLANK(P23)=1,0,COUNTA($P$14:P23)))</f>
        <v>0</v>
      </c>
      <c r="B23" s="76" t="str">
        <f aca="false">IF($C$4="Attiecināmās izmaksas",IF('5a+c+n'!$Q23="A",'5a+c+n'!B23,0),0)</f>
        <v>līg.c.</v>
      </c>
      <c r="C23" s="76" t="str">
        <f aca="false">IF($C$4="Attiecināmās izmaksas",IF('5a+c+n'!$Q23="A",'5a+c+n'!C23,0),0)</f>
        <v>Elektrības kabeļu atvirzīšana no pagraba pārseguma, apjomu precizēt būvdarbu laikā. Komplektā ar stiprinājumiem, tsk. esošo gaismas ķermeņu 20gb (5w*) pārlikšana, katrā kāpņu telpā paredzot slēdža ieslēgšanu</v>
      </c>
      <c r="D23" s="76" t="str">
        <f aca="false">IF($C$4="Attiecināmās izmaksas",IF('5a+c+n'!$Q23="A",'5a+c+n'!D23,0),0)</f>
        <v>m</v>
      </c>
      <c r="E23" s="77"/>
      <c r="F23" s="75"/>
      <c r="G23" s="76"/>
      <c r="H23" s="76" t="n">
        <f aca="false">IF($C$4="Attiecināmās izmaksas",IF('5a+c+n'!$Q23="A",'5a+c+n'!H23,0),0)</f>
        <v>0</v>
      </c>
      <c r="I23" s="76"/>
      <c r="J23" s="76"/>
      <c r="K23" s="77" t="n">
        <f aca="false">IF($C$4="Attiecināmās izmaksas",IF('5a+c+n'!$Q23="A",'5a+c+n'!K23,0),0)</f>
        <v>0</v>
      </c>
      <c r="L23" s="75" t="n">
        <f aca="false">IF($C$4="Attiecināmās izmaksas",IF('5a+c+n'!$Q23="A",'5a+c+n'!L23,0),0)</f>
        <v>0</v>
      </c>
      <c r="M23" s="76" t="n">
        <f aca="false">IF($C$4="Attiecināmās izmaksas",IF('5a+c+n'!$Q23="A",'5a+c+n'!M23,0),0)</f>
        <v>0</v>
      </c>
      <c r="N23" s="76" t="n">
        <f aca="false">IF($C$4="Attiecināmās izmaksas",IF('5a+c+n'!$Q23="A",'5a+c+n'!N23,0),0)</f>
        <v>0</v>
      </c>
      <c r="O23" s="76" t="n">
        <f aca="false">IF($C$4="Attiecināmās izmaksas",IF('5a+c+n'!$Q23="A",'5a+c+n'!O23,0),0)</f>
        <v>0</v>
      </c>
      <c r="P23" s="77" t="n">
        <f aca="false">IF($C$4="Attiecināmās izmaksas",IF('5a+c+n'!$Q23="A",'5a+c+n'!P23,0),0)</f>
        <v>0</v>
      </c>
    </row>
    <row r="24" customFormat="false" ht="12" hidden="false" customHeight="true" outlineLevel="0" collapsed="false">
      <c r="A24" s="226" t="s">
        <v>126</v>
      </c>
      <c r="B24" s="226"/>
      <c r="C24" s="226"/>
      <c r="D24" s="226"/>
      <c r="E24" s="226"/>
      <c r="F24" s="226"/>
      <c r="G24" s="226"/>
      <c r="H24" s="226"/>
      <c r="I24" s="226"/>
      <c r="J24" s="226"/>
      <c r="K24" s="226"/>
      <c r="L24" s="227" t="n">
        <f aca="false">SUM(L14:L23)</f>
        <v>0</v>
      </c>
      <c r="M24" s="233" t="n">
        <f aca="false">SUM(M14:M23)</f>
        <v>0</v>
      </c>
      <c r="N24" s="233" t="n">
        <f aca="false">SUM(N14:N23)</f>
        <v>0</v>
      </c>
      <c r="O24" s="233" t="n">
        <f aca="false">SUM(O14:O23)</f>
        <v>0</v>
      </c>
      <c r="P24" s="234" t="n">
        <f aca="false">SUM(P14:P23)</f>
        <v>0</v>
      </c>
    </row>
    <row r="25" customFormat="false" ht="11.25" hidden="false" customHeight="false" outlineLevel="0" collapsed="false">
      <c r="A25" s="33"/>
      <c r="B25" s="33"/>
      <c r="C25" s="33"/>
      <c r="D25" s="33"/>
      <c r="E25" s="33"/>
      <c r="F25" s="33"/>
      <c r="G25" s="33"/>
      <c r="H25" s="33"/>
      <c r="I25" s="33"/>
      <c r="J25" s="33"/>
      <c r="K25" s="33"/>
      <c r="L25" s="33"/>
      <c r="M25" s="33"/>
      <c r="N25" s="33"/>
      <c r="O25" s="33"/>
      <c r="P25" s="33"/>
    </row>
    <row r="26" customFormat="false" ht="11.25" hidden="false" customHeight="false" outlineLevel="0" collapsed="false">
      <c r="A26" s="33"/>
      <c r="B26" s="33"/>
      <c r="C26" s="33"/>
      <c r="D26" s="33"/>
      <c r="E26" s="33"/>
      <c r="F26" s="33"/>
      <c r="G26" s="33"/>
      <c r="H26" s="33"/>
      <c r="I26" s="33"/>
      <c r="J26" s="33"/>
      <c r="K26" s="33"/>
      <c r="L26" s="33"/>
      <c r="M26" s="33"/>
      <c r="N26" s="33"/>
      <c r="O26" s="33"/>
      <c r="P26" s="33"/>
    </row>
    <row r="27" customFormat="false" ht="11.25" hidden="false" customHeight="false" outlineLevel="0" collapsed="false">
      <c r="A27" s="1" t="s">
        <v>19</v>
      </c>
      <c r="B27" s="33"/>
      <c r="C27" s="45" t="n">
        <f aca="false">'Kops n'!C31:H31</f>
        <v>0</v>
      </c>
      <c r="D27" s="45"/>
      <c r="E27" s="45"/>
      <c r="F27" s="45"/>
      <c r="G27" s="45"/>
      <c r="H27" s="45"/>
      <c r="I27" s="33"/>
      <c r="J27" s="33"/>
      <c r="K27" s="33"/>
      <c r="L27" s="33"/>
      <c r="M27" s="33"/>
      <c r="N27" s="33"/>
      <c r="O27" s="33"/>
      <c r="P27" s="33"/>
    </row>
    <row r="28" customFormat="false" ht="11.25" hidden="false" customHeight="true" outlineLevel="0" collapsed="false">
      <c r="A28" s="33"/>
      <c r="B28" s="33"/>
      <c r="C28" s="31" t="s">
        <v>20</v>
      </c>
      <c r="D28" s="31"/>
      <c r="E28" s="31"/>
      <c r="F28" s="31"/>
      <c r="G28" s="31"/>
      <c r="H28" s="31"/>
      <c r="I28" s="33"/>
      <c r="J28" s="33"/>
      <c r="K28" s="33"/>
      <c r="L28" s="33"/>
      <c r="M28" s="33"/>
      <c r="N28" s="33"/>
      <c r="O28" s="33"/>
      <c r="P28" s="33"/>
    </row>
    <row r="29" customFormat="false" ht="11.25" hidden="false" customHeight="false" outlineLevel="0" collapsed="false">
      <c r="A29" s="33"/>
      <c r="B29" s="33"/>
      <c r="C29" s="33"/>
      <c r="D29" s="33"/>
      <c r="E29" s="33"/>
      <c r="F29" s="33"/>
      <c r="G29" s="33"/>
      <c r="H29" s="33"/>
      <c r="I29" s="33"/>
      <c r="J29" s="33"/>
      <c r="K29" s="33"/>
      <c r="L29" s="33"/>
      <c r="M29" s="33"/>
      <c r="N29" s="33"/>
      <c r="O29" s="33"/>
      <c r="P29" s="33"/>
    </row>
    <row r="30" customFormat="false" ht="11.25" hidden="false" customHeight="false" outlineLevel="0" collapsed="false">
      <c r="A30" s="96" t="str">
        <f aca="false">'Kops n'!A34:D34</f>
        <v>Tāme sastādīta:</v>
      </c>
      <c r="B30" s="96"/>
      <c r="C30" s="96"/>
      <c r="D30" s="96"/>
      <c r="E30" s="33"/>
      <c r="F30" s="33"/>
      <c r="G30" s="33"/>
      <c r="H30" s="33"/>
      <c r="I30" s="33"/>
      <c r="J30" s="33"/>
      <c r="K30" s="33"/>
      <c r="L30" s="33"/>
      <c r="M30" s="33"/>
      <c r="N30" s="33"/>
      <c r="O30" s="33"/>
      <c r="P30" s="33"/>
    </row>
    <row r="31" customFormat="false" ht="11.25" hidden="false" customHeight="false" outlineLevel="0" collapsed="false">
      <c r="A31" s="33"/>
      <c r="B31" s="33"/>
      <c r="C31" s="33"/>
      <c r="D31" s="33"/>
      <c r="E31" s="33"/>
      <c r="F31" s="33"/>
      <c r="G31" s="33"/>
      <c r="H31" s="33"/>
      <c r="I31" s="33"/>
      <c r="J31" s="33"/>
      <c r="K31" s="33"/>
      <c r="L31" s="33"/>
      <c r="M31" s="33"/>
      <c r="N31" s="33"/>
      <c r="O31" s="33"/>
      <c r="P31" s="33"/>
    </row>
    <row r="32" customFormat="false" ht="11.25" hidden="false" customHeight="false" outlineLevel="0" collapsed="false">
      <c r="A32" s="1" t="s">
        <v>48</v>
      </c>
      <c r="B32" s="33"/>
      <c r="C32" s="45" t="n">
        <f aca="false">'Kops n'!C36:H36</f>
        <v>0</v>
      </c>
      <c r="D32" s="45"/>
      <c r="E32" s="45"/>
      <c r="F32" s="45"/>
      <c r="G32" s="45"/>
      <c r="H32" s="45"/>
      <c r="I32" s="33"/>
      <c r="J32" s="33"/>
      <c r="K32" s="33"/>
      <c r="L32" s="33"/>
      <c r="M32" s="33"/>
      <c r="N32" s="33"/>
      <c r="O32" s="33"/>
      <c r="P32" s="33"/>
    </row>
    <row r="33" customFormat="false" ht="11.25" hidden="false" customHeight="true" outlineLevel="0" collapsed="false">
      <c r="A33" s="33"/>
      <c r="B33" s="33"/>
      <c r="C33" s="31" t="s">
        <v>20</v>
      </c>
      <c r="D33" s="31"/>
      <c r="E33" s="31"/>
      <c r="F33" s="31"/>
      <c r="G33" s="31"/>
      <c r="H33" s="31"/>
      <c r="I33" s="33"/>
      <c r="J33" s="33"/>
      <c r="K33" s="33"/>
      <c r="L33" s="33"/>
      <c r="M33" s="33"/>
      <c r="N33" s="33"/>
      <c r="O33" s="33"/>
      <c r="P33" s="33"/>
    </row>
    <row r="34" customFormat="false" ht="11.25" hidden="false" customHeight="false" outlineLevel="0" collapsed="false">
      <c r="A34" s="33"/>
      <c r="B34" s="33"/>
      <c r="C34" s="33"/>
      <c r="D34" s="33"/>
      <c r="E34" s="33"/>
      <c r="F34" s="33"/>
      <c r="G34" s="33"/>
      <c r="H34" s="33"/>
      <c r="I34" s="33"/>
      <c r="J34" s="33"/>
      <c r="K34" s="33"/>
      <c r="L34" s="33"/>
      <c r="M34" s="33"/>
      <c r="N34" s="33"/>
      <c r="O34" s="33"/>
      <c r="P34" s="33"/>
    </row>
    <row r="35" customFormat="false" ht="11.25" hidden="false" customHeight="false" outlineLevel="0" collapsed="false">
      <c r="A35" s="97" t="s">
        <v>21</v>
      </c>
      <c r="B35" s="98"/>
      <c r="C35" s="99" t="n">
        <f aca="false">'Kops n'!C39</f>
        <v>0</v>
      </c>
      <c r="D35" s="98"/>
      <c r="E35" s="33"/>
      <c r="F35" s="33"/>
      <c r="G35" s="33"/>
      <c r="H35" s="33"/>
      <c r="I35" s="33"/>
      <c r="J35" s="33"/>
      <c r="K35" s="33"/>
      <c r="L35" s="33"/>
      <c r="M35" s="33"/>
      <c r="N35" s="33"/>
      <c r="O35" s="33"/>
      <c r="P35" s="33"/>
    </row>
    <row r="36" customFormat="false" ht="11.25" hidden="false" customHeight="false" outlineLevel="0" collapsed="false">
      <c r="A36" s="33"/>
      <c r="B36" s="33"/>
      <c r="C36" s="33"/>
      <c r="D36" s="33"/>
      <c r="E36" s="33"/>
      <c r="F36" s="33"/>
      <c r="G36" s="33"/>
      <c r="H36" s="33"/>
      <c r="I36" s="33"/>
      <c r="J36" s="33"/>
      <c r="K36" s="33"/>
      <c r="L36" s="33"/>
      <c r="M36" s="33"/>
      <c r="N36" s="33"/>
      <c r="O36" s="33"/>
      <c r="P36"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24:K24"/>
    <mergeCell ref="C27:H27"/>
    <mergeCell ref="C28:H28"/>
    <mergeCell ref="A30:D30"/>
    <mergeCell ref="C32:H32"/>
    <mergeCell ref="C33:H33"/>
  </mergeCells>
  <conditionalFormatting sqref="A24:K24">
    <cfRule type="containsText" priority="2" operator="containsText" aboveAverage="0" equalAverage="0" bottom="0" percent="0" rank="0" text="Tiešās izmaksas kopā, t. sk. darba devēja sociālais nodoklis __.__% " dxfId="3">
      <formula>NOT(ISERROR(SEARCH("Tiešās izmaksas kopā, t. sk. darba devēja sociālais nodoklis __.__% ",A24)))</formula>
    </cfRule>
  </conditionalFormatting>
  <conditionalFormatting sqref="C2:I2 D5:L8 N9:O9 B14:P23 L24:P24 C27:H27 C32:H32 C35">
    <cfRule type="cellIs" priority="3" operator="equal" aboveAverage="0" equalAverage="0" bottom="0" percent="0" rank="0" text="" dxfId="1">
      <formula>0</formula>
    </cfRule>
  </conditionalFormatting>
  <conditionalFormatting sqref="A14:A23">
    <cfRule type="cellIs" priority="4" operator="equal" aboveAverage="0" equalAverage="0" bottom="0" percent="0" rank="0" text="" dxfId="1">
      <formula>0</formula>
    </cfRule>
  </conditionalFormatting>
  <printOptions headings="false" gridLines="false" gridLinesSet="true" horizontalCentered="false" verticalCentered="false"/>
  <pageMargins left="0" right="0" top="0.39375" bottom="0.39375"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50"/>
    <pageSetUpPr fitToPage="false"/>
  </sheetPr>
  <dimension ref="A1:P3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35" activeCellId="0" sqref="E35"/>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5.28"/>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5.43"/>
    <col collapsed="false" customWidth="true" hidden="false" outlineLevel="0" max="7" min="7" style="1" width="4.86"/>
    <col collapsed="false" customWidth="true" hidden="false" outlineLevel="0" max="10" min="8" style="1" width="6.71"/>
    <col collapsed="false" customWidth="true" hidden="false" outlineLevel="0" max="11" min="11" style="1" width="7"/>
    <col collapsed="false" customWidth="true" hidden="false" outlineLevel="0" max="15" min="12" style="1" width="7.71"/>
    <col collapsed="false" customWidth="true" hidden="false" outlineLevel="0" max="16" min="16" style="1" width="9"/>
    <col collapsed="false" customWidth="false" hidden="false" outlineLevel="0" max="1024" min="17" style="1" width="9.14"/>
  </cols>
  <sheetData>
    <row r="1" customFormat="false" ht="11.25" hidden="false" customHeight="false" outlineLevel="0" collapsed="false">
      <c r="A1" s="94"/>
      <c r="B1" s="94"/>
      <c r="C1" s="118" t="s">
        <v>51</v>
      </c>
      <c r="D1" s="119" t="n">
        <f aca="false">'5a+c+n'!D1</f>
        <v>5</v>
      </c>
      <c r="E1" s="94"/>
      <c r="F1" s="94"/>
      <c r="G1" s="94"/>
      <c r="H1" s="94"/>
      <c r="I1" s="94"/>
      <c r="J1" s="94"/>
      <c r="N1" s="120"/>
      <c r="O1" s="118"/>
      <c r="P1" s="121"/>
    </row>
    <row r="2" customFormat="false" ht="11.25" hidden="false" customHeight="false" outlineLevel="0" collapsed="false">
      <c r="A2" s="122"/>
      <c r="B2" s="122"/>
      <c r="C2" s="123" t="str">
        <f aca="false">'5a+c+n'!C2:I2</f>
        <v>Pagrabstāva siltinājums</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25</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229" t="n">
        <f aca="false">ar</f>
        <v>0</v>
      </c>
      <c r="B9" s="229"/>
      <c r="C9" s="229"/>
      <c r="D9" s="229"/>
      <c r="E9" s="229"/>
      <c r="F9" s="229"/>
      <c r="G9" s="128"/>
      <c r="H9" s="128"/>
      <c r="I9" s="128"/>
      <c r="J9" s="129" t="s">
        <v>53</v>
      </c>
      <c r="K9" s="129"/>
      <c r="L9" s="129"/>
      <c r="M9" s="129"/>
      <c r="N9" s="130" t="n">
        <f aca="false">P24</f>
        <v>0</v>
      </c>
      <c r="O9" s="130"/>
      <c r="P9" s="128"/>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row>
    <row r="11" customFormat="false" ht="12" hidden="false" customHeight="false" outlineLevel="0" collapsed="false">
      <c r="A11" s="131"/>
      <c r="B11" s="132"/>
      <c r="C11" s="5"/>
      <c r="D11" s="94"/>
      <c r="E11" s="94"/>
      <c r="F11" s="94"/>
      <c r="G11" s="94"/>
      <c r="H11" s="94"/>
      <c r="I11" s="94"/>
      <c r="J11" s="94"/>
      <c r="K11" s="94"/>
      <c r="L11" s="135"/>
      <c r="M11" s="135"/>
      <c r="N11" s="136"/>
      <c r="O11" s="120"/>
      <c r="P11" s="94"/>
    </row>
    <row r="12" customFormat="false" ht="11.25" hidden="false" customHeight="true" outlineLevel="0" collapsed="false">
      <c r="A12" s="58" t="s">
        <v>34</v>
      </c>
      <c r="B12" s="137" t="s">
        <v>56</v>
      </c>
      <c r="C12" s="138" t="s">
        <v>57</v>
      </c>
      <c r="D12" s="139" t="s">
        <v>58</v>
      </c>
      <c r="E12" s="140" t="s">
        <v>59</v>
      </c>
      <c r="F12" s="141" t="s">
        <v>60</v>
      </c>
      <c r="G12" s="141"/>
      <c r="H12" s="141"/>
      <c r="I12" s="141"/>
      <c r="J12" s="141"/>
      <c r="K12" s="141"/>
      <c r="L12" s="235" t="s">
        <v>61</v>
      </c>
      <c r="M12" s="235"/>
      <c r="N12" s="235"/>
      <c r="O12" s="235"/>
      <c r="P12" s="235"/>
    </row>
    <row r="13" customFormat="false" ht="118.5" hidden="false" customHeight="false" outlineLevel="0" collapsed="false">
      <c r="A13" s="58"/>
      <c r="B13" s="137"/>
      <c r="C13" s="138"/>
      <c r="D13" s="139"/>
      <c r="E13" s="140"/>
      <c r="F13" s="142" t="s">
        <v>63</v>
      </c>
      <c r="G13" s="143" t="s">
        <v>64</v>
      </c>
      <c r="H13" s="143" t="s">
        <v>65</v>
      </c>
      <c r="I13" s="143" t="s">
        <v>66</v>
      </c>
      <c r="J13" s="143" t="s">
        <v>67</v>
      </c>
      <c r="K13" s="144" t="s">
        <v>68</v>
      </c>
      <c r="L13" s="236" t="s">
        <v>63</v>
      </c>
      <c r="M13" s="143" t="s">
        <v>65</v>
      </c>
      <c r="N13" s="143" t="s">
        <v>66</v>
      </c>
      <c r="O13" s="143" t="s">
        <v>67</v>
      </c>
      <c r="P13" s="230" t="s">
        <v>68</v>
      </c>
    </row>
    <row r="14" customFormat="false" ht="11.25" hidden="false" customHeight="false" outlineLevel="0" collapsed="false">
      <c r="A14" s="65" t="n">
        <f aca="false">IF(P14=0,0,IF(COUNTBLANK(P14)=1,0,COUNTA($P$14:P14)))</f>
        <v>0</v>
      </c>
      <c r="B14" s="70" t="n">
        <f aca="false">IF($C$4="citu pasākumu izmaksas",IF('5a+c+n'!$Q14="C",'5a+c+n'!B14,0))</f>
        <v>0</v>
      </c>
      <c r="C14" s="70" t="n">
        <f aca="false">IF($C$4="citu pasākumu izmaksas",IF('5a+c+n'!$Q14="C",'5a+c+n'!C14,0))</f>
        <v>0</v>
      </c>
      <c r="D14" s="70" t="n">
        <f aca="false">IF($C$4="citu pasākumu izmaksas",IF('5a+c+n'!$Q14="C",'5a+c+n'!D14,0))</f>
        <v>0</v>
      </c>
      <c r="E14" s="71"/>
      <c r="F14" s="69"/>
      <c r="G14" s="70" t="n">
        <f aca="false">IF($C$4="citu pasākumu izmaksas",IF('5a+c+n'!$Q14="C",'5a+c+n'!G14,0))</f>
        <v>0</v>
      </c>
      <c r="H14" s="70" t="n">
        <f aca="false">IF($C$4="citu pasākumu izmaksas",IF('5a+c+n'!$Q14="C",'5a+c+n'!H14,0))</f>
        <v>0</v>
      </c>
      <c r="I14" s="70"/>
      <c r="J14" s="70"/>
      <c r="K14" s="71" t="n">
        <f aca="false">IF($C$4="citu pasākumu izmaksas",IF('5a+c+n'!$Q14="C",'5a+c+n'!K14,0))</f>
        <v>0</v>
      </c>
      <c r="L14" s="237" t="n">
        <f aca="false">IF($C$4="citu pasākumu izmaksas",IF('5a+c+n'!$Q14="C",'5a+c+n'!L14,0))</f>
        <v>0</v>
      </c>
      <c r="M14" s="70" t="n">
        <f aca="false">IF($C$4="citu pasākumu izmaksas",IF('5a+c+n'!$Q14="C",'5a+c+n'!M14,0))</f>
        <v>0</v>
      </c>
      <c r="N14" s="70" t="n">
        <f aca="false">IF($C$4="citu pasākumu izmaksas",IF('5a+c+n'!$Q14="C",'5a+c+n'!N14,0))</f>
        <v>0</v>
      </c>
      <c r="O14" s="70" t="n">
        <f aca="false">IF($C$4="citu pasākumu izmaksas",IF('5a+c+n'!$Q14="C",'5a+c+n'!O14,0))</f>
        <v>0</v>
      </c>
      <c r="P14" s="71" t="n">
        <f aca="false">IF($C$4="citu pasākumu izmaksas",IF('5a+c+n'!$Q14="C",'5a+c+n'!P14,0))</f>
        <v>0</v>
      </c>
    </row>
    <row r="15" customFormat="false" ht="11.25" hidden="false" customHeight="false" outlineLevel="0" collapsed="false">
      <c r="A15" s="13" t="n">
        <f aca="false">IF(P15=0,0,IF(COUNTBLANK(P15)=1,0,COUNTA($P$14:P15)))</f>
        <v>0</v>
      </c>
      <c r="B15" s="76" t="n">
        <f aca="false">IF($C$4="citu pasākumu izmaksas",IF('5a+c+n'!$Q15="C",'5a+c+n'!B15,0))</f>
        <v>0</v>
      </c>
      <c r="C15" s="76" t="n">
        <f aca="false">IF($C$4="citu pasākumu izmaksas",IF('5a+c+n'!$Q15="C",'5a+c+n'!C15,0))</f>
        <v>0</v>
      </c>
      <c r="D15" s="76" t="n">
        <f aca="false">IF($C$4="citu pasākumu izmaksas",IF('5a+c+n'!$Q15="C",'5a+c+n'!D15,0))</f>
        <v>0</v>
      </c>
      <c r="E15" s="77"/>
      <c r="F15" s="75"/>
      <c r="G15" s="76"/>
      <c r="H15" s="76" t="n">
        <f aca="false">IF($C$4="citu pasākumu izmaksas",IF('5a+c+n'!$Q15="C",'5a+c+n'!H15,0))</f>
        <v>0</v>
      </c>
      <c r="I15" s="76"/>
      <c r="J15" s="76"/>
      <c r="K15" s="77" t="n">
        <f aca="false">IF($C$4="citu pasākumu izmaksas",IF('5a+c+n'!$Q15="C",'5a+c+n'!K15,0))</f>
        <v>0</v>
      </c>
      <c r="L15" s="238" t="n">
        <f aca="false">IF($C$4="citu pasākumu izmaksas",IF('5a+c+n'!$Q15="C",'5a+c+n'!L15,0))</f>
        <v>0</v>
      </c>
      <c r="M15" s="76" t="n">
        <f aca="false">IF($C$4="citu pasākumu izmaksas",IF('5a+c+n'!$Q15="C",'5a+c+n'!M15,0))</f>
        <v>0</v>
      </c>
      <c r="N15" s="76" t="n">
        <f aca="false">IF($C$4="citu pasākumu izmaksas",IF('5a+c+n'!$Q15="C",'5a+c+n'!N15,0))</f>
        <v>0</v>
      </c>
      <c r="O15" s="76" t="n">
        <f aca="false">IF($C$4="citu pasākumu izmaksas",IF('5a+c+n'!$Q15="C",'5a+c+n'!O15,0))</f>
        <v>0</v>
      </c>
      <c r="P15" s="77" t="n">
        <f aca="false">IF($C$4="citu pasākumu izmaksas",IF('5a+c+n'!$Q15="C",'5a+c+n'!P15,0))</f>
        <v>0</v>
      </c>
    </row>
    <row r="16" customFormat="false" ht="11.25" hidden="false" customHeight="false" outlineLevel="0" collapsed="false">
      <c r="A16" s="13" t="n">
        <f aca="false">IF(P16=0,0,IF(COUNTBLANK(P16)=1,0,COUNTA($P$14:P16)))</f>
        <v>0</v>
      </c>
      <c r="B16" s="76" t="n">
        <f aca="false">IF($C$4="citu pasākumu izmaksas",IF('5a+c+n'!$Q16="C",'5a+c+n'!B16,0))</f>
        <v>0</v>
      </c>
      <c r="C16" s="76" t="n">
        <f aca="false">IF($C$4="citu pasākumu izmaksas",IF('5a+c+n'!$Q16="C",'5a+c+n'!C16,0))</f>
        <v>0</v>
      </c>
      <c r="D16" s="76" t="n">
        <f aca="false">IF($C$4="citu pasākumu izmaksas",IF('5a+c+n'!$Q16="C",'5a+c+n'!D16,0))</f>
        <v>0</v>
      </c>
      <c r="E16" s="77"/>
      <c r="F16" s="75"/>
      <c r="G16" s="76"/>
      <c r="H16" s="76" t="n">
        <f aca="false">IF($C$4="citu pasākumu izmaksas",IF('5a+c+n'!$Q16="C",'5a+c+n'!H16,0))</f>
        <v>0</v>
      </c>
      <c r="I16" s="76"/>
      <c r="J16" s="76"/>
      <c r="K16" s="77" t="n">
        <f aca="false">IF($C$4="citu pasākumu izmaksas",IF('5a+c+n'!$Q16="C",'5a+c+n'!K16,0))</f>
        <v>0</v>
      </c>
      <c r="L16" s="238" t="n">
        <f aca="false">IF($C$4="citu pasākumu izmaksas",IF('5a+c+n'!$Q16="C",'5a+c+n'!L16,0))</f>
        <v>0</v>
      </c>
      <c r="M16" s="76" t="n">
        <f aca="false">IF($C$4="citu pasākumu izmaksas",IF('5a+c+n'!$Q16="C",'5a+c+n'!M16,0))</f>
        <v>0</v>
      </c>
      <c r="N16" s="76" t="n">
        <f aca="false">IF($C$4="citu pasākumu izmaksas",IF('5a+c+n'!$Q16="C",'5a+c+n'!N16,0))</f>
        <v>0</v>
      </c>
      <c r="O16" s="76" t="n">
        <f aca="false">IF($C$4="citu pasākumu izmaksas",IF('5a+c+n'!$Q16="C",'5a+c+n'!O16,0))</f>
        <v>0</v>
      </c>
      <c r="P16" s="77" t="n">
        <f aca="false">IF($C$4="citu pasākumu izmaksas",IF('5a+c+n'!$Q16="C",'5a+c+n'!P16,0))</f>
        <v>0</v>
      </c>
    </row>
    <row r="17" customFormat="false" ht="11.25" hidden="false" customHeight="false" outlineLevel="0" collapsed="false">
      <c r="A17" s="13" t="n">
        <f aca="false">IF(P17=0,0,IF(COUNTBLANK(P17)=1,0,COUNTA($P$14:P17)))</f>
        <v>0</v>
      </c>
      <c r="B17" s="76" t="n">
        <f aca="false">IF($C$4="citu pasākumu izmaksas",IF('5a+c+n'!$Q17="C",'5a+c+n'!B17,0))</f>
        <v>0</v>
      </c>
      <c r="C17" s="76" t="n">
        <f aca="false">IF($C$4="citu pasākumu izmaksas",IF('5a+c+n'!$Q17="C",'5a+c+n'!C17,0))</f>
        <v>0</v>
      </c>
      <c r="D17" s="76" t="n">
        <f aca="false">IF($C$4="citu pasākumu izmaksas",IF('5a+c+n'!$Q17="C",'5a+c+n'!D17,0))</f>
        <v>0</v>
      </c>
      <c r="E17" s="77"/>
      <c r="F17" s="75"/>
      <c r="G17" s="76"/>
      <c r="H17" s="76" t="n">
        <f aca="false">IF($C$4="citu pasākumu izmaksas",IF('5a+c+n'!$Q17="C",'5a+c+n'!H17,0))</f>
        <v>0</v>
      </c>
      <c r="I17" s="76"/>
      <c r="J17" s="76"/>
      <c r="K17" s="77" t="n">
        <f aca="false">IF($C$4="citu pasākumu izmaksas",IF('5a+c+n'!$Q17="C",'5a+c+n'!K17,0))</f>
        <v>0</v>
      </c>
      <c r="L17" s="238" t="n">
        <f aca="false">IF($C$4="citu pasākumu izmaksas",IF('5a+c+n'!$Q17="C",'5a+c+n'!L17,0))</f>
        <v>0</v>
      </c>
      <c r="M17" s="76" t="n">
        <f aca="false">IF($C$4="citu pasākumu izmaksas",IF('5a+c+n'!$Q17="C",'5a+c+n'!M17,0))</f>
        <v>0</v>
      </c>
      <c r="N17" s="76" t="n">
        <f aca="false">IF($C$4="citu pasākumu izmaksas",IF('5a+c+n'!$Q17="C",'5a+c+n'!N17,0))</f>
        <v>0</v>
      </c>
      <c r="O17" s="76" t="n">
        <f aca="false">IF($C$4="citu pasākumu izmaksas",IF('5a+c+n'!$Q17="C",'5a+c+n'!O17,0))</f>
        <v>0</v>
      </c>
      <c r="P17" s="77" t="n">
        <f aca="false">IF($C$4="citu pasākumu izmaksas",IF('5a+c+n'!$Q17="C",'5a+c+n'!P17,0))</f>
        <v>0</v>
      </c>
    </row>
    <row r="18" customFormat="false" ht="11.25" hidden="false" customHeight="false" outlineLevel="0" collapsed="false">
      <c r="A18" s="13" t="n">
        <f aca="false">IF(P18=0,0,IF(COUNTBLANK(P18)=1,0,COUNTA($P$14:P18)))</f>
        <v>0</v>
      </c>
      <c r="B18" s="76" t="n">
        <f aca="false">IF($C$4="citu pasākumu izmaksas",IF('5a+c+n'!$Q18="C",'5a+c+n'!B18,0))</f>
        <v>0</v>
      </c>
      <c r="C18" s="76" t="n">
        <f aca="false">IF($C$4="citu pasākumu izmaksas",IF('5a+c+n'!$Q18="C",'5a+c+n'!C18,0))</f>
        <v>0</v>
      </c>
      <c r="D18" s="76" t="n">
        <f aca="false">IF($C$4="citu pasākumu izmaksas",IF('5a+c+n'!$Q18="C",'5a+c+n'!D18,0))</f>
        <v>0</v>
      </c>
      <c r="E18" s="77"/>
      <c r="F18" s="75"/>
      <c r="G18" s="76"/>
      <c r="H18" s="76" t="n">
        <f aca="false">IF($C$4="citu pasākumu izmaksas",IF('5a+c+n'!$Q18="C",'5a+c+n'!H18,0))</f>
        <v>0</v>
      </c>
      <c r="I18" s="76"/>
      <c r="J18" s="76"/>
      <c r="K18" s="77" t="n">
        <f aca="false">IF($C$4="citu pasākumu izmaksas",IF('5a+c+n'!$Q18="C",'5a+c+n'!K18,0))</f>
        <v>0</v>
      </c>
      <c r="L18" s="238" t="n">
        <f aca="false">IF($C$4="citu pasākumu izmaksas",IF('5a+c+n'!$Q18="C",'5a+c+n'!L18,0))</f>
        <v>0</v>
      </c>
      <c r="M18" s="76" t="n">
        <f aca="false">IF($C$4="citu pasākumu izmaksas",IF('5a+c+n'!$Q18="C",'5a+c+n'!M18,0))</f>
        <v>0</v>
      </c>
      <c r="N18" s="76" t="n">
        <f aca="false">IF($C$4="citu pasākumu izmaksas",IF('5a+c+n'!$Q18="C",'5a+c+n'!N18,0))</f>
        <v>0</v>
      </c>
      <c r="O18" s="76" t="n">
        <f aca="false">IF($C$4="citu pasākumu izmaksas",IF('5a+c+n'!$Q18="C",'5a+c+n'!O18,0))</f>
        <v>0</v>
      </c>
      <c r="P18" s="77" t="n">
        <f aca="false">IF($C$4="citu pasākumu izmaksas",IF('5a+c+n'!$Q18="C",'5a+c+n'!P18,0))</f>
        <v>0</v>
      </c>
    </row>
    <row r="19" customFormat="false" ht="11.25" hidden="false" customHeight="false" outlineLevel="0" collapsed="false">
      <c r="A19" s="13" t="n">
        <f aca="false">IF(P19=0,0,IF(COUNTBLANK(P19)=1,0,COUNTA($P$14:P19)))</f>
        <v>0</v>
      </c>
      <c r="B19" s="76" t="n">
        <f aca="false">IF($C$4="citu pasākumu izmaksas",IF('5a+c+n'!$Q19="C",'5a+c+n'!B19,0))</f>
        <v>0</v>
      </c>
      <c r="C19" s="76" t="n">
        <f aca="false">IF($C$4="citu pasākumu izmaksas",IF('5a+c+n'!$Q19="C",'5a+c+n'!C19,0))</f>
        <v>0</v>
      </c>
      <c r="D19" s="76" t="n">
        <f aca="false">IF($C$4="citu pasākumu izmaksas",IF('5a+c+n'!$Q19="C",'5a+c+n'!D19,0))</f>
        <v>0</v>
      </c>
      <c r="E19" s="77"/>
      <c r="F19" s="75"/>
      <c r="G19" s="76"/>
      <c r="H19" s="76" t="n">
        <f aca="false">IF($C$4="citu pasākumu izmaksas",IF('5a+c+n'!$Q19="C",'5a+c+n'!H19,0))</f>
        <v>0</v>
      </c>
      <c r="I19" s="76"/>
      <c r="J19" s="76"/>
      <c r="K19" s="77" t="n">
        <f aca="false">IF($C$4="citu pasākumu izmaksas",IF('5a+c+n'!$Q19="C",'5a+c+n'!K19,0))</f>
        <v>0</v>
      </c>
      <c r="L19" s="238" t="n">
        <f aca="false">IF($C$4="citu pasākumu izmaksas",IF('5a+c+n'!$Q19="C",'5a+c+n'!L19,0))</f>
        <v>0</v>
      </c>
      <c r="M19" s="76" t="n">
        <f aca="false">IF($C$4="citu pasākumu izmaksas",IF('5a+c+n'!$Q19="C",'5a+c+n'!M19,0))</f>
        <v>0</v>
      </c>
      <c r="N19" s="76" t="n">
        <f aca="false">IF($C$4="citu pasākumu izmaksas",IF('5a+c+n'!$Q19="C",'5a+c+n'!N19,0))</f>
        <v>0</v>
      </c>
      <c r="O19" s="76" t="n">
        <f aca="false">IF($C$4="citu pasākumu izmaksas",IF('5a+c+n'!$Q19="C",'5a+c+n'!O19,0))</f>
        <v>0</v>
      </c>
      <c r="P19" s="77" t="n">
        <f aca="false">IF($C$4="citu pasākumu izmaksas",IF('5a+c+n'!$Q19="C",'5a+c+n'!P19,0))</f>
        <v>0</v>
      </c>
    </row>
    <row r="20" customFormat="false" ht="11.25" hidden="false" customHeight="false" outlineLevel="0" collapsed="false">
      <c r="A20" s="13" t="n">
        <f aca="false">IF(P20=0,0,IF(COUNTBLANK(P20)=1,0,COUNTA($P$14:P20)))</f>
        <v>0</v>
      </c>
      <c r="B20" s="76" t="n">
        <f aca="false">IF($C$4="citu pasākumu izmaksas",IF('5a+c+n'!$Q20="C",'5a+c+n'!B20,0))</f>
        <v>0</v>
      </c>
      <c r="C20" s="76" t="n">
        <f aca="false">IF($C$4="citu pasākumu izmaksas",IF('5a+c+n'!$Q20="C",'5a+c+n'!C20,0))</f>
        <v>0</v>
      </c>
      <c r="D20" s="76" t="n">
        <f aca="false">IF($C$4="citu pasākumu izmaksas",IF('5a+c+n'!$Q20="C",'5a+c+n'!D20,0))</f>
        <v>0</v>
      </c>
      <c r="E20" s="77"/>
      <c r="F20" s="75"/>
      <c r="G20" s="76"/>
      <c r="H20" s="76" t="n">
        <f aca="false">IF($C$4="citu pasākumu izmaksas",IF('5a+c+n'!$Q20="C",'5a+c+n'!H20,0))</f>
        <v>0</v>
      </c>
      <c r="I20" s="76"/>
      <c r="J20" s="76"/>
      <c r="K20" s="77" t="n">
        <f aca="false">IF($C$4="citu pasākumu izmaksas",IF('5a+c+n'!$Q20="C",'5a+c+n'!K20,0))</f>
        <v>0</v>
      </c>
      <c r="L20" s="238" t="n">
        <f aca="false">IF($C$4="citu pasākumu izmaksas",IF('5a+c+n'!$Q20="C",'5a+c+n'!L20,0))</f>
        <v>0</v>
      </c>
      <c r="M20" s="76" t="n">
        <f aca="false">IF($C$4="citu pasākumu izmaksas",IF('5a+c+n'!$Q20="C",'5a+c+n'!M20,0))</f>
        <v>0</v>
      </c>
      <c r="N20" s="76" t="n">
        <f aca="false">IF($C$4="citu pasākumu izmaksas",IF('5a+c+n'!$Q20="C",'5a+c+n'!N20,0))</f>
        <v>0</v>
      </c>
      <c r="O20" s="76" t="n">
        <f aca="false">IF($C$4="citu pasākumu izmaksas",IF('5a+c+n'!$Q20="C",'5a+c+n'!O20,0))</f>
        <v>0</v>
      </c>
      <c r="P20" s="77" t="n">
        <f aca="false">IF($C$4="citu pasākumu izmaksas",IF('5a+c+n'!$Q20="C",'5a+c+n'!P20,0))</f>
        <v>0</v>
      </c>
    </row>
    <row r="21" customFormat="false" ht="11.25" hidden="false" customHeight="false" outlineLevel="0" collapsed="false">
      <c r="A21" s="13" t="n">
        <f aca="false">IF(P21=0,0,IF(COUNTBLANK(P21)=1,0,COUNTA($P$14:P21)))</f>
        <v>0</v>
      </c>
      <c r="B21" s="76" t="n">
        <f aca="false">IF($C$4="citu pasākumu izmaksas",IF('5a+c+n'!$Q21="C",'5a+c+n'!B21,0))</f>
        <v>0</v>
      </c>
      <c r="C21" s="76" t="n">
        <f aca="false">IF($C$4="citu pasākumu izmaksas",IF('5a+c+n'!$Q21="C",'5a+c+n'!C21,0))</f>
        <v>0</v>
      </c>
      <c r="D21" s="76" t="n">
        <f aca="false">IF($C$4="citu pasākumu izmaksas",IF('5a+c+n'!$Q21="C",'5a+c+n'!D21,0))</f>
        <v>0</v>
      </c>
      <c r="E21" s="77"/>
      <c r="F21" s="75"/>
      <c r="G21" s="76"/>
      <c r="H21" s="76" t="n">
        <f aca="false">IF($C$4="citu pasākumu izmaksas",IF('5a+c+n'!$Q21="C",'5a+c+n'!H21,0))</f>
        <v>0</v>
      </c>
      <c r="I21" s="76"/>
      <c r="J21" s="76"/>
      <c r="K21" s="77" t="n">
        <f aca="false">IF($C$4="citu pasākumu izmaksas",IF('5a+c+n'!$Q21="C",'5a+c+n'!K21,0))</f>
        <v>0</v>
      </c>
      <c r="L21" s="238" t="n">
        <f aca="false">IF($C$4="citu pasākumu izmaksas",IF('5a+c+n'!$Q21="C",'5a+c+n'!L21,0))</f>
        <v>0</v>
      </c>
      <c r="M21" s="76" t="n">
        <f aca="false">IF($C$4="citu pasākumu izmaksas",IF('5a+c+n'!$Q21="C",'5a+c+n'!M21,0))</f>
        <v>0</v>
      </c>
      <c r="N21" s="76" t="n">
        <f aca="false">IF($C$4="citu pasākumu izmaksas",IF('5a+c+n'!$Q21="C",'5a+c+n'!N21,0))</f>
        <v>0</v>
      </c>
      <c r="O21" s="76" t="n">
        <f aca="false">IF($C$4="citu pasākumu izmaksas",IF('5a+c+n'!$Q21="C",'5a+c+n'!O21,0))</f>
        <v>0</v>
      </c>
      <c r="P21" s="77" t="n">
        <f aca="false">IF($C$4="citu pasākumu izmaksas",IF('5a+c+n'!$Q21="C",'5a+c+n'!P21,0))</f>
        <v>0</v>
      </c>
    </row>
    <row r="22" customFormat="false" ht="11.25" hidden="false" customHeight="false" outlineLevel="0" collapsed="false">
      <c r="A22" s="13" t="n">
        <f aca="false">IF(P22=0,0,IF(COUNTBLANK(P22)=1,0,COUNTA($P$14:P22)))</f>
        <v>0</v>
      </c>
      <c r="B22" s="76" t="n">
        <f aca="false">IF($C$4="citu pasākumu izmaksas",IF('5a+c+n'!$Q22="C",'5a+c+n'!B22,0))</f>
        <v>0</v>
      </c>
      <c r="C22" s="76" t="n">
        <f aca="false">IF($C$4="citu pasākumu izmaksas",IF('5a+c+n'!$Q22="C",'5a+c+n'!C22,0))</f>
        <v>0</v>
      </c>
      <c r="D22" s="76" t="n">
        <f aca="false">IF($C$4="citu pasākumu izmaksas",IF('5a+c+n'!$Q22="C",'5a+c+n'!D22,0))</f>
        <v>0</v>
      </c>
      <c r="E22" s="77"/>
      <c r="F22" s="75"/>
      <c r="G22" s="76"/>
      <c r="H22" s="76" t="n">
        <f aca="false">IF($C$4="citu pasākumu izmaksas",IF('5a+c+n'!$Q22="C",'5a+c+n'!H22,0))</f>
        <v>0</v>
      </c>
      <c r="I22" s="76"/>
      <c r="J22" s="76"/>
      <c r="K22" s="77" t="n">
        <f aca="false">IF($C$4="citu pasākumu izmaksas",IF('5a+c+n'!$Q22="C",'5a+c+n'!K22,0))</f>
        <v>0</v>
      </c>
      <c r="L22" s="238" t="n">
        <f aca="false">IF($C$4="citu pasākumu izmaksas",IF('5a+c+n'!$Q22="C",'5a+c+n'!L22,0))</f>
        <v>0</v>
      </c>
      <c r="M22" s="76" t="n">
        <f aca="false">IF($C$4="citu pasākumu izmaksas",IF('5a+c+n'!$Q22="C",'5a+c+n'!M22,0))</f>
        <v>0</v>
      </c>
      <c r="N22" s="76" t="n">
        <f aca="false">IF($C$4="citu pasākumu izmaksas",IF('5a+c+n'!$Q22="C",'5a+c+n'!N22,0))</f>
        <v>0</v>
      </c>
      <c r="O22" s="76" t="n">
        <f aca="false">IF($C$4="citu pasākumu izmaksas",IF('5a+c+n'!$Q22="C",'5a+c+n'!O22,0))</f>
        <v>0</v>
      </c>
      <c r="P22" s="77" t="n">
        <f aca="false">IF($C$4="citu pasākumu izmaksas",IF('5a+c+n'!$Q22="C",'5a+c+n'!P22,0))</f>
        <v>0</v>
      </c>
    </row>
    <row r="23" customFormat="false" ht="12" hidden="false" customHeight="false" outlineLevel="0" collapsed="false">
      <c r="A23" s="13" t="n">
        <f aca="false">IF(P23=0,0,IF(COUNTBLANK(P23)=1,0,COUNTA($P$14:P23)))</f>
        <v>0</v>
      </c>
      <c r="B23" s="76" t="n">
        <f aca="false">IF($C$4="citu pasākumu izmaksas",IF('5a+c+n'!$Q23="C",'5a+c+n'!B23,0))</f>
        <v>0</v>
      </c>
      <c r="C23" s="76" t="n">
        <f aca="false">IF($C$4="citu pasākumu izmaksas",IF('5a+c+n'!$Q23="C",'5a+c+n'!C23,0))</f>
        <v>0</v>
      </c>
      <c r="D23" s="76" t="n">
        <f aca="false">IF($C$4="citu pasākumu izmaksas",IF('5a+c+n'!$Q23="C",'5a+c+n'!D23,0))</f>
        <v>0</v>
      </c>
      <c r="E23" s="77"/>
      <c r="F23" s="75"/>
      <c r="G23" s="76"/>
      <c r="H23" s="76" t="n">
        <f aca="false">IF($C$4="citu pasākumu izmaksas",IF('5a+c+n'!$Q23="C",'5a+c+n'!H23,0))</f>
        <v>0</v>
      </c>
      <c r="I23" s="76"/>
      <c r="J23" s="76"/>
      <c r="K23" s="77" t="n">
        <f aca="false">IF($C$4="citu pasākumu izmaksas",IF('5a+c+n'!$Q23="C",'5a+c+n'!K23,0))</f>
        <v>0</v>
      </c>
      <c r="L23" s="238" t="n">
        <f aca="false">IF($C$4="citu pasākumu izmaksas",IF('5a+c+n'!$Q23="C",'5a+c+n'!L23,0))</f>
        <v>0</v>
      </c>
      <c r="M23" s="76" t="n">
        <f aca="false">IF($C$4="citu pasākumu izmaksas",IF('5a+c+n'!$Q23="C",'5a+c+n'!M23,0))</f>
        <v>0</v>
      </c>
      <c r="N23" s="76" t="n">
        <f aca="false">IF($C$4="citu pasākumu izmaksas",IF('5a+c+n'!$Q23="C",'5a+c+n'!N23,0))</f>
        <v>0</v>
      </c>
      <c r="O23" s="76" t="n">
        <f aca="false">IF($C$4="citu pasākumu izmaksas",IF('5a+c+n'!$Q23="C",'5a+c+n'!O23,0))</f>
        <v>0</v>
      </c>
      <c r="P23" s="77" t="n">
        <f aca="false">IF($C$4="citu pasākumu izmaksas",IF('5a+c+n'!$Q23="C",'5a+c+n'!P23,0))</f>
        <v>0</v>
      </c>
    </row>
    <row r="24" customFormat="false" ht="12" hidden="false" customHeight="true" outlineLevel="0" collapsed="false">
      <c r="A24" s="226" t="s">
        <v>126</v>
      </c>
      <c r="B24" s="226"/>
      <c r="C24" s="226"/>
      <c r="D24" s="226"/>
      <c r="E24" s="226"/>
      <c r="F24" s="226"/>
      <c r="G24" s="226"/>
      <c r="H24" s="226"/>
      <c r="I24" s="226"/>
      <c r="J24" s="226"/>
      <c r="K24" s="226"/>
      <c r="L24" s="239" t="n">
        <f aca="false">SUM(L14:L23)</f>
        <v>0</v>
      </c>
      <c r="M24" s="240" t="n">
        <f aca="false">SUM(M14:M23)</f>
        <v>0</v>
      </c>
      <c r="N24" s="240" t="n">
        <f aca="false">SUM(N14:N23)</f>
        <v>0</v>
      </c>
      <c r="O24" s="240" t="n">
        <f aca="false">SUM(O14:O23)</f>
        <v>0</v>
      </c>
      <c r="P24" s="241" t="n">
        <f aca="false">SUM(P14:P23)</f>
        <v>0</v>
      </c>
    </row>
    <row r="25" customFormat="false" ht="11.25" hidden="false" customHeight="false" outlineLevel="0" collapsed="false">
      <c r="A25" s="33"/>
      <c r="B25" s="33"/>
      <c r="C25" s="33"/>
      <c r="D25" s="33"/>
      <c r="E25" s="33"/>
      <c r="F25" s="33"/>
      <c r="G25" s="33"/>
      <c r="H25" s="33"/>
      <c r="I25" s="33"/>
      <c r="J25" s="33"/>
      <c r="K25" s="33"/>
      <c r="L25" s="33"/>
      <c r="M25" s="33"/>
      <c r="N25" s="33"/>
      <c r="O25" s="33"/>
      <c r="P25" s="33"/>
    </row>
    <row r="26" customFormat="false" ht="11.25" hidden="false" customHeight="false" outlineLevel="0" collapsed="false">
      <c r="A26" s="33"/>
      <c r="B26" s="33"/>
      <c r="C26" s="33"/>
      <c r="D26" s="33"/>
      <c r="E26" s="33"/>
      <c r="F26" s="33"/>
      <c r="G26" s="33"/>
      <c r="H26" s="33"/>
      <c r="I26" s="33"/>
      <c r="J26" s="33"/>
      <c r="K26" s="33"/>
      <c r="L26" s="33"/>
      <c r="M26" s="33"/>
      <c r="N26" s="33"/>
      <c r="O26" s="33"/>
      <c r="P26" s="33"/>
    </row>
    <row r="27" customFormat="false" ht="11.25" hidden="false" customHeight="false" outlineLevel="0" collapsed="false">
      <c r="A27" s="1" t="s">
        <v>19</v>
      </c>
      <c r="B27" s="33"/>
      <c r="C27" s="45" t="n">
        <f aca="false">'Kops c'!C31:H31</f>
        <v>0</v>
      </c>
      <c r="D27" s="45"/>
      <c r="E27" s="45"/>
      <c r="F27" s="45"/>
      <c r="G27" s="45"/>
      <c r="H27" s="45"/>
      <c r="I27" s="33"/>
      <c r="J27" s="33"/>
      <c r="K27" s="33"/>
      <c r="L27" s="33"/>
      <c r="M27" s="33"/>
      <c r="N27" s="33"/>
      <c r="O27" s="33"/>
      <c r="P27" s="33"/>
    </row>
    <row r="28" customFormat="false" ht="11.25" hidden="false" customHeight="true" outlineLevel="0" collapsed="false">
      <c r="A28" s="33"/>
      <c r="B28" s="33"/>
      <c r="C28" s="31" t="s">
        <v>20</v>
      </c>
      <c r="D28" s="31"/>
      <c r="E28" s="31"/>
      <c r="F28" s="31"/>
      <c r="G28" s="31"/>
      <c r="H28" s="31"/>
      <c r="I28" s="33"/>
      <c r="J28" s="33"/>
      <c r="K28" s="33"/>
      <c r="L28" s="33"/>
      <c r="M28" s="33"/>
      <c r="N28" s="33"/>
      <c r="O28" s="33"/>
      <c r="P28" s="33"/>
    </row>
    <row r="29" customFormat="false" ht="11.25" hidden="false" customHeight="false" outlineLevel="0" collapsed="false">
      <c r="A29" s="33"/>
      <c r="B29" s="33"/>
      <c r="C29" s="33"/>
      <c r="D29" s="33"/>
      <c r="E29" s="33"/>
      <c r="F29" s="33"/>
      <c r="G29" s="33"/>
      <c r="H29" s="33"/>
      <c r="I29" s="33"/>
      <c r="J29" s="33"/>
      <c r="K29" s="33"/>
      <c r="L29" s="33"/>
      <c r="M29" s="33"/>
      <c r="N29" s="33"/>
      <c r="O29" s="33"/>
      <c r="P29" s="33"/>
    </row>
    <row r="30" customFormat="false" ht="11.25" hidden="false" customHeight="false" outlineLevel="0" collapsed="false">
      <c r="A30" s="96" t="str">
        <f aca="false">'Kops n'!A34:D34</f>
        <v>Tāme sastādīta:</v>
      </c>
      <c r="B30" s="96"/>
      <c r="C30" s="96"/>
      <c r="D30" s="96"/>
      <c r="E30" s="33"/>
      <c r="F30" s="33"/>
      <c r="G30" s="33"/>
      <c r="H30" s="33"/>
      <c r="I30" s="33"/>
      <c r="J30" s="33"/>
      <c r="K30" s="33"/>
      <c r="L30" s="33"/>
      <c r="M30" s="33"/>
      <c r="N30" s="33"/>
      <c r="O30" s="33"/>
      <c r="P30" s="33"/>
    </row>
    <row r="31" customFormat="false" ht="11.25" hidden="false" customHeight="false" outlineLevel="0" collapsed="false">
      <c r="A31" s="33"/>
      <c r="B31" s="33"/>
      <c r="C31" s="33"/>
      <c r="D31" s="33"/>
      <c r="E31" s="33"/>
      <c r="F31" s="33"/>
      <c r="G31" s="33"/>
      <c r="H31" s="33"/>
      <c r="I31" s="33"/>
      <c r="J31" s="33"/>
      <c r="K31" s="33"/>
      <c r="L31" s="33"/>
      <c r="M31" s="33"/>
      <c r="N31" s="33"/>
      <c r="O31" s="33"/>
      <c r="P31" s="33"/>
    </row>
    <row r="32" customFormat="false" ht="11.25" hidden="false" customHeight="false" outlineLevel="0" collapsed="false">
      <c r="A32" s="1" t="s">
        <v>48</v>
      </c>
      <c r="B32" s="33"/>
      <c r="C32" s="45" t="n">
        <f aca="false">'Kops c'!C36:H36</f>
        <v>0</v>
      </c>
      <c r="D32" s="45"/>
      <c r="E32" s="45"/>
      <c r="F32" s="45"/>
      <c r="G32" s="45"/>
      <c r="H32" s="45"/>
      <c r="I32" s="33"/>
      <c r="J32" s="33"/>
      <c r="K32" s="33"/>
      <c r="L32" s="33"/>
      <c r="M32" s="33"/>
      <c r="N32" s="33"/>
      <c r="O32" s="33"/>
      <c r="P32" s="33"/>
    </row>
    <row r="33" customFormat="false" ht="11.25" hidden="false" customHeight="true" outlineLevel="0" collapsed="false">
      <c r="A33" s="33"/>
      <c r="B33" s="33"/>
      <c r="C33" s="31" t="s">
        <v>20</v>
      </c>
      <c r="D33" s="31"/>
      <c r="E33" s="31"/>
      <c r="F33" s="31"/>
      <c r="G33" s="31"/>
      <c r="H33" s="31"/>
      <c r="I33" s="33"/>
      <c r="J33" s="33"/>
      <c r="K33" s="33"/>
      <c r="L33" s="33"/>
      <c r="M33" s="33"/>
      <c r="N33" s="33"/>
      <c r="O33" s="33"/>
      <c r="P33" s="33"/>
    </row>
    <row r="34" customFormat="false" ht="11.25" hidden="false" customHeight="false" outlineLevel="0" collapsed="false">
      <c r="A34" s="33"/>
      <c r="B34" s="33"/>
      <c r="C34" s="33"/>
      <c r="D34" s="33"/>
      <c r="E34" s="33"/>
      <c r="F34" s="33"/>
      <c r="G34" s="33"/>
      <c r="H34" s="33"/>
      <c r="I34" s="33"/>
      <c r="J34" s="33"/>
      <c r="K34" s="33"/>
      <c r="L34" s="33"/>
      <c r="M34" s="33"/>
      <c r="N34" s="33"/>
      <c r="O34" s="33"/>
      <c r="P34" s="33"/>
    </row>
    <row r="35" customFormat="false" ht="11.25" hidden="false" customHeight="false" outlineLevel="0" collapsed="false">
      <c r="A35" s="97" t="s">
        <v>21</v>
      </c>
      <c r="B35" s="98"/>
      <c r="C35" s="99" t="n">
        <f aca="false">'Kops c'!C39</f>
        <v>0</v>
      </c>
      <c r="D35" s="98"/>
      <c r="E35" s="33"/>
      <c r="F35" s="33"/>
      <c r="G35" s="33"/>
      <c r="H35" s="33"/>
      <c r="I35" s="33"/>
      <c r="J35" s="33"/>
      <c r="K35" s="33"/>
      <c r="L35" s="33"/>
      <c r="M35" s="33"/>
      <c r="N35" s="33"/>
      <c r="O35" s="33"/>
      <c r="P35" s="33"/>
    </row>
    <row r="36" customFormat="false" ht="11.25" hidden="false" customHeight="false" outlineLevel="0" collapsed="false">
      <c r="A36" s="33"/>
      <c r="B36" s="33"/>
      <c r="C36" s="33"/>
      <c r="D36" s="33"/>
      <c r="E36" s="33"/>
      <c r="F36" s="33"/>
      <c r="G36" s="33"/>
      <c r="H36" s="33"/>
      <c r="I36" s="33"/>
      <c r="J36" s="33"/>
      <c r="K36" s="33"/>
      <c r="L36" s="33"/>
      <c r="M36" s="33"/>
      <c r="N36" s="33"/>
      <c r="O36" s="33"/>
      <c r="P36"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24:K24"/>
    <mergeCell ref="C27:H27"/>
    <mergeCell ref="C28:H28"/>
    <mergeCell ref="A30:D30"/>
    <mergeCell ref="C32:H32"/>
    <mergeCell ref="C33:H33"/>
  </mergeCells>
  <conditionalFormatting sqref="A24:K24">
    <cfRule type="containsText" priority="2" operator="containsText" aboveAverage="0" equalAverage="0" bottom="0" percent="0" rank="0" text="Tiešās izmaksas kopā, t. sk. darba devēja sociālais nodoklis __.__% " dxfId="3">
      <formula>NOT(ISERROR(SEARCH("Tiešās izmaksas kopā, t. sk. darba devēja sociālais nodoklis __.__% ",A24)))</formula>
    </cfRule>
  </conditionalFormatting>
  <conditionalFormatting sqref="C2:I2 D5:L8 N9:O9 B14:P23 L24:P24 C27:H27 C32:H32 C35">
    <cfRule type="cellIs" priority="3" operator="equal" aboveAverage="0" equalAverage="0" bottom="0" percent="0" rank="0" text="" dxfId="1">
      <formula>0</formula>
    </cfRule>
  </conditionalFormatting>
  <conditionalFormatting sqref="A14:A23">
    <cfRule type="cellIs" priority="4" operator="equal" aboveAverage="0" equalAverage="0" bottom="0" percent="0" rank="0" text="" dxfId="1">
      <formula>0</formula>
    </cfRule>
  </conditionalFormatting>
  <printOptions headings="false" gridLines="false" gridLinesSet="true" horizontalCentered="false" verticalCentered="false"/>
  <pageMargins left="0" right="0" top="0.39375" bottom="0.39375"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50"/>
    <pageSetUpPr fitToPage="false"/>
  </sheetPr>
  <dimension ref="A1:P3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35" activeCellId="0" sqref="E35"/>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5.28"/>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5.43"/>
    <col collapsed="false" customWidth="true" hidden="false" outlineLevel="0" max="7" min="7" style="1" width="4.86"/>
    <col collapsed="false" customWidth="true" hidden="false" outlineLevel="0" max="10" min="8" style="1" width="6.71"/>
    <col collapsed="false" customWidth="true" hidden="false" outlineLevel="0" max="11" min="11" style="1" width="7"/>
    <col collapsed="false" customWidth="true" hidden="false" outlineLevel="0" max="15" min="12" style="1" width="7.71"/>
    <col collapsed="false" customWidth="true" hidden="false" outlineLevel="0" max="16" min="16" style="1" width="9"/>
    <col collapsed="false" customWidth="false" hidden="false" outlineLevel="0" max="1024" min="17" style="1" width="9.14"/>
  </cols>
  <sheetData>
    <row r="1" customFormat="false" ht="11.25" hidden="false" customHeight="false" outlineLevel="0" collapsed="false">
      <c r="A1" s="94"/>
      <c r="B1" s="94"/>
      <c r="C1" s="118" t="s">
        <v>51</v>
      </c>
      <c r="D1" s="119" t="n">
        <f aca="false">'5a+c+n'!D1</f>
        <v>5</v>
      </c>
      <c r="E1" s="94"/>
      <c r="F1" s="94"/>
      <c r="G1" s="94"/>
      <c r="H1" s="94"/>
      <c r="I1" s="94"/>
      <c r="J1" s="94"/>
      <c r="N1" s="120"/>
      <c r="O1" s="118"/>
      <c r="P1" s="121"/>
    </row>
    <row r="2" customFormat="false" ht="11.25" hidden="false" customHeight="false" outlineLevel="0" collapsed="false">
      <c r="A2" s="122"/>
      <c r="B2" s="122"/>
      <c r="C2" s="123" t="str">
        <f aca="false">'5a+c+n'!C2:I2</f>
        <v>Pagrabstāva siltinājums</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26</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229" t="n">
        <f aca="false">ar</f>
        <v>0</v>
      </c>
      <c r="B9" s="229"/>
      <c r="C9" s="229"/>
      <c r="D9" s="229"/>
      <c r="E9" s="229"/>
      <c r="F9" s="229"/>
      <c r="G9" s="128"/>
      <c r="H9" s="128"/>
      <c r="I9" s="128"/>
      <c r="J9" s="129" t="s">
        <v>53</v>
      </c>
      <c r="K9" s="129"/>
      <c r="L9" s="129"/>
      <c r="M9" s="129"/>
      <c r="N9" s="130" t="n">
        <f aca="false">P24</f>
        <v>0</v>
      </c>
      <c r="O9" s="130"/>
      <c r="P9" s="128"/>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row>
    <row r="11" customFormat="false" ht="12" hidden="false" customHeight="false" outlineLevel="0" collapsed="false">
      <c r="A11" s="131"/>
      <c r="B11" s="132"/>
      <c r="C11" s="5"/>
      <c r="D11" s="94"/>
      <c r="E11" s="94"/>
      <c r="F11" s="94"/>
      <c r="G11" s="94"/>
      <c r="H11" s="94"/>
      <c r="I11" s="94"/>
      <c r="J11" s="94"/>
      <c r="K11" s="94"/>
      <c r="L11" s="135"/>
      <c r="M11" s="135"/>
      <c r="N11" s="136"/>
      <c r="O11" s="120"/>
      <c r="P11" s="94"/>
    </row>
    <row r="12" customFormat="false" ht="11.25" hidden="false" customHeight="true" outlineLevel="0" collapsed="false">
      <c r="A12" s="58" t="s">
        <v>34</v>
      </c>
      <c r="B12" s="137" t="s">
        <v>56</v>
      </c>
      <c r="C12" s="138" t="s">
        <v>57</v>
      </c>
      <c r="D12" s="139" t="s">
        <v>58</v>
      </c>
      <c r="E12" s="140" t="s">
        <v>59</v>
      </c>
      <c r="F12" s="141" t="s">
        <v>60</v>
      </c>
      <c r="G12" s="141"/>
      <c r="H12" s="141"/>
      <c r="I12" s="141"/>
      <c r="J12" s="141"/>
      <c r="K12" s="141"/>
      <c r="L12" s="235" t="s">
        <v>61</v>
      </c>
      <c r="M12" s="235"/>
      <c r="N12" s="235"/>
      <c r="O12" s="235"/>
      <c r="P12" s="235"/>
    </row>
    <row r="13" customFormat="false" ht="118.5" hidden="false" customHeight="false" outlineLevel="0" collapsed="false">
      <c r="A13" s="58"/>
      <c r="B13" s="137"/>
      <c r="C13" s="138"/>
      <c r="D13" s="139"/>
      <c r="E13" s="140"/>
      <c r="F13" s="142" t="s">
        <v>63</v>
      </c>
      <c r="G13" s="143" t="s">
        <v>64</v>
      </c>
      <c r="H13" s="143" t="s">
        <v>65</v>
      </c>
      <c r="I13" s="143" t="s">
        <v>66</v>
      </c>
      <c r="J13" s="143" t="s">
        <v>67</v>
      </c>
      <c r="K13" s="144" t="s">
        <v>68</v>
      </c>
      <c r="L13" s="236" t="s">
        <v>63</v>
      </c>
      <c r="M13" s="143" t="s">
        <v>65</v>
      </c>
      <c r="N13" s="143" t="s">
        <v>66</v>
      </c>
      <c r="O13" s="143" t="s">
        <v>67</v>
      </c>
      <c r="P13" s="230" t="s">
        <v>68</v>
      </c>
    </row>
    <row r="14" customFormat="false" ht="11.25" hidden="false" customHeight="false" outlineLevel="0" collapsed="false">
      <c r="A14" s="65" t="n">
        <f aca="false">IF(P14=0,0,IF(COUNTBLANK(P14)=1,0,COUNTA($P$14:P14)))</f>
        <v>0</v>
      </c>
      <c r="B14" s="70" t="n">
        <f aca="false">IF($C$4="Neattiecināmās izmaksas",IF('5a+c+n'!$Q14="N",'5a+c+n'!B14,0))</f>
        <v>0</v>
      </c>
      <c r="C14" s="70" t="n">
        <f aca="false">IF($C$4="Neattiecināmās izmaksas",IF('5a+c+n'!$Q14="N",'5a+c+n'!C14,0))</f>
        <v>0</v>
      </c>
      <c r="D14" s="70" t="n">
        <f aca="false">IF($C$4="Neattiecināmās izmaksas",IF('5a+c+n'!$Q14="N",'5a+c+n'!D14,0))</f>
        <v>0</v>
      </c>
      <c r="E14" s="71"/>
      <c r="F14" s="69"/>
      <c r="G14" s="70" t="n">
        <f aca="false">IF($C$4="Neattiecināmās izmaksas",IF('5a+c+n'!$Q14="N",'5a+c+n'!G14,0))</f>
        <v>0</v>
      </c>
      <c r="H14" s="70" t="n">
        <f aca="false">IF($C$4="Neattiecināmās izmaksas",IF('5a+c+n'!$Q14="N",'5a+c+n'!H14,0))</f>
        <v>0</v>
      </c>
      <c r="I14" s="70"/>
      <c r="J14" s="70"/>
      <c r="K14" s="71" t="n">
        <f aca="false">IF($C$4="Neattiecināmās izmaksas",IF('5a+c+n'!$Q14="N",'5a+c+n'!K14,0))</f>
        <v>0</v>
      </c>
      <c r="L14" s="237" t="n">
        <f aca="false">IF($C$4="Neattiecināmās izmaksas",IF('5a+c+n'!$Q14="N",'5a+c+n'!L14,0))</f>
        <v>0</v>
      </c>
      <c r="M14" s="70" t="n">
        <f aca="false">IF($C$4="Neattiecināmās izmaksas",IF('5a+c+n'!$Q14="N",'5a+c+n'!M14,0))</f>
        <v>0</v>
      </c>
      <c r="N14" s="70" t="n">
        <f aca="false">IF($C$4="Neattiecināmās izmaksas",IF('5a+c+n'!$Q14="N",'5a+c+n'!N14,0))</f>
        <v>0</v>
      </c>
      <c r="O14" s="70" t="n">
        <f aca="false">IF($C$4="Neattiecināmās izmaksas",IF('5a+c+n'!$Q14="N",'5a+c+n'!O14,0))</f>
        <v>0</v>
      </c>
      <c r="P14" s="71" t="n">
        <f aca="false">IF($C$4="Neattiecināmās izmaksas",IF('5a+c+n'!$Q14="N",'5a+c+n'!P14,0))</f>
        <v>0</v>
      </c>
    </row>
    <row r="15" customFormat="false" ht="11.25" hidden="false" customHeight="false" outlineLevel="0" collapsed="false">
      <c r="A15" s="13" t="n">
        <f aca="false">IF(P15=0,0,IF(COUNTBLANK(P15)=1,0,COUNTA($P$14:P15)))</f>
        <v>0</v>
      </c>
      <c r="B15" s="76" t="n">
        <f aca="false">IF($C$4="Neattiecināmās izmaksas",IF('5a+c+n'!$Q15="N",'5a+c+n'!B15,0))</f>
        <v>0</v>
      </c>
      <c r="C15" s="76" t="n">
        <f aca="false">IF($C$4="Neattiecināmās izmaksas",IF('5a+c+n'!$Q15="N",'5a+c+n'!C15,0))</f>
        <v>0</v>
      </c>
      <c r="D15" s="76" t="n">
        <f aca="false">IF($C$4="Neattiecināmās izmaksas",IF('5a+c+n'!$Q15="N",'5a+c+n'!D15,0))</f>
        <v>0</v>
      </c>
      <c r="E15" s="77"/>
      <c r="F15" s="75"/>
      <c r="G15" s="76"/>
      <c r="H15" s="76" t="n">
        <f aca="false">IF($C$4="Neattiecināmās izmaksas",IF('5a+c+n'!$Q15="N",'5a+c+n'!H15,0))</f>
        <v>0</v>
      </c>
      <c r="I15" s="76"/>
      <c r="J15" s="76"/>
      <c r="K15" s="77" t="n">
        <f aca="false">IF($C$4="Neattiecināmās izmaksas",IF('5a+c+n'!$Q15="N",'5a+c+n'!K15,0))</f>
        <v>0</v>
      </c>
      <c r="L15" s="238" t="n">
        <f aca="false">IF($C$4="Neattiecināmās izmaksas",IF('5a+c+n'!$Q15="N",'5a+c+n'!L15,0))</f>
        <v>0</v>
      </c>
      <c r="M15" s="76" t="n">
        <f aca="false">IF($C$4="Neattiecināmās izmaksas",IF('5a+c+n'!$Q15="N",'5a+c+n'!M15,0))</f>
        <v>0</v>
      </c>
      <c r="N15" s="76" t="n">
        <f aca="false">IF($C$4="Neattiecināmās izmaksas",IF('5a+c+n'!$Q15="N",'5a+c+n'!N15,0))</f>
        <v>0</v>
      </c>
      <c r="O15" s="76" t="n">
        <f aca="false">IF($C$4="Neattiecināmās izmaksas",IF('5a+c+n'!$Q15="N",'5a+c+n'!O15,0))</f>
        <v>0</v>
      </c>
      <c r="P15" s="77" t="n">
        <f aca="false">IF($C$4="Neattiecināmās izmaksas",IF('5a+c+n'!$Q15="N",'5a+c+n'!P15,0))</f>
        <v>0</v>
      </c>
    </row>
    <row r="16" customFormat="false" ht="11.25" hidden="false" customHeight="false" outlineLevel="0" collapsed="false">
      <c r="A16" s="13" t="n">
        <f aca="false">IF(P16=0,0,IF(COUNTBLANK(P16)=1,0,COUNTA($P$14:P16)))</f>
        <v>0</v>
      </c>
      <c r="B16" s="76" t="n">
        <f aca="false">IF($C$4="Neattiecināmās izmaksas",IF('5a+c+n'!$Q16="N",'5a+c+n'!B16,0))</f>
        <v>0</v>
      </c>
      <c r="C16" s="76" t="n">
        <f aca="false">IF($C$4="Neattiecināmās izmaksas",IF('5a+c+n'!$Q16="N",'5a+c+n'!C16,0))</f>
        <v>0</v>
      </c>
      <c r="D16" s="76" t="n">
        <f aca="false">IF($C$4="Neattiecināmās izmaksas",IF('5a+c+n'!$Q16="N",'5a+c+n'!D16,0))</f>
        <v>0</v>
      </c>
      <c r="E16" s="77"/>
      <c r="F16" s="75"/>
      <c r="G16" s="76"/>
      <c r="H16" s="76" t="n">
        <f aca="false">IF($C$4="Neattiecināmās izmaksas",IF('5a+c+n'!$Q16="N",'5a+c+n'!H16,0))</f>
        <v>0</v>
      </c>
      <c r="I16" s="76"/>
      <c r="J16" s="76"/>
      <c r="K16" s="77" t="n">
        <f aca="false">IF($C$4="Neattiecināmās izmaksas",IF('5a+c+n'!$Q16="N",'5a+c+n'!K16,0))</f>
        <v>0</v>
      </c>
      <c r="L16" s="238" t="n">
        <f aca="false">IF($C$4="Neattiecināmās izmaksas",IF('5a+c+n'!$Q16="N",'5a+c+n'!L16,0))</f>
        <v>0</v>
      </c>
      <c r="M16" s="76" t="n">
        <f aca="false">IF($C$4="Neattiecināmās izmaksas",IF('5a+c+n'!$Q16="N",'5a+c+n'!M16,0))</f>
        <v>0</v>
      </c>
      <c r="N16" s="76" t="n">
        <f aca="false">IF($C$4="Neattiecināmās izmaksas",IF('5a+c+n'!$Q16="N",'5a+c+n'!N16,0))</f>
        <v>0</v>
      </c>
      <c r="O16" s="76" t="n">
        <f aca="false">IF($C$4="Neattiecināmās izmaksas",IF('5a+c+n'!$Q16="N",'5a+c+n'!O16,0))</f>
        <v>0</v>
      </c>
      <c r="P16" s="77" t="n">
        <f aca="false">IF($C$4="Neattiecināmās izmaksas",IF('5a+c+n'!$Q16="N",'5a+c+n'!P16,0))</f>
        <v>0</v>
      </c>
    </row>
    <row r="17" customFormat="false" ht="11.25" hidden="false" customHeight="false" outlineLevel="0" collapsed="false">
      <c r="A17" s="13" t="n">
        <f aca="false">IF(P17=0,0,IF(COUNTBLANK(P17)=1,0,COUNTA($P$14:P17)))</f>
        <v>0</v>
      </c>
      <c r="B17" s="76" t="n">
        <f aca="false">IF($C$4="Neattiecināmās izmaksas",IF('5a+c+n'!$Q17="N",'5a+c+n'!B17,0))</f>
        <v>0</v>
      </c>
      <c r="C17" s="76" t="n">
        <f aca="false">IF($C$4="Neattiecināmās izmaksas",IF('5a+c+n'!$Q17="N",'5a+c+n'!C17,0))</f>
        <v>0</v>
      </c>
      <c r="D17" s="76" t="n">
        <f aca="false">IF($C$4="Neattiecināmās izmaksas",IF('5a+c+n'!$Q17="N",'5a+c+n'!D17,0))</f>
        <v>0</v>
      </c>
      <c r="E17" s="77"/>
      <c r="F17" s="75"/>
      <c r="G17" s="76"/>
      <c r="H17" s="76" t="n">
        <f aca="false">IF($C$4="Neattiecināmās izmaksas",IF('5a+c+n'!$Q17="N",'5a+c+n'!H17,0))</f>
        <v>0</v>
      </c>
      <c r="I17" s="76"/>
      <c r="J17" s="76"/>
      <c r="K17" s="77" t="n">
        <f aca="false">IF($C$4="Neattiecināmās izmaksas",IF('5a+c+n'!$Q17="N",'5a+c+n'!K17,0))</f>
        <v>0</v>
      </c>
      <c r="L17" s="238" t="n">
        <f aca="false">IF($C$4="Neattiecināmās izmaksas",IF('5a+c+n'!$Q17="N",'5a+c+n'!L17,0))</f>
        <v>0</v>
      </c>
      <c r="M17" s="76" t="n">
        <f aca="false">IF($C$4="Neattiecināmās izmaksas",IF('5a+c+n'!$Q17="N",'5a+c+n'!M17,0))</f>
        <v>0</v>
      </c>
      <c r="N17" s="76" t="n">
        <f aca="false">IF($C$4="Neattiecināmās izmaksas",IF('5a+c+n'!$Q17="N",'5a+c+n'!N17,0))</f>
        <v>0</v>
      </c>
      <c r="O17" s="76" t="n">
        <f aca="false">IF($C$4="Neattiecināmās izmaksas",IF('5a+c+n'!$Q17="N",'5a+c+n'!O17,0))</f>
        <v>0</v>
      </c>
      <c r="P17" s="77" t="n">
        <f aca="false">IF($C$4="Neattiecināmās izmaksas",IF('5a+c+n'!$Q17="N",'5a+c+n'!P17,0))</f>
        <v>0</v>
      </c>
    </row>
    <row r="18" customFormat="false" ht="11.25" hidden="false" customHeight="false" outlineLevel="0" collapsed="false">
      <c r="A18" s="13" t="n">
        <f aca="false">IF(P18=0,0,IF(COUNTBLANK(P18)=1,0,COUNTA($P$14:P18)))</f>
        <v>0</v>
      </c>
      <c r="B18" s="76" t="n">
        <f aca="false">IF($C$4="Neattiecināmās izmaksas",IF('5a+c+n'!$Q18="N",'5a+c+n'!B18,0))</f>
        <v>0</v>
      </c>
      <c r="C18" s="76" t="n">
        <f aca="false">IF($C$4="Neattiecināmās izmaksas",IF('5a+c+n'!$Q18="N",'5a+c+n'!C18,0))</f>
        <v>0</v>
      </c>
      <c r="D18" s="76" t="n">
        <f aca="false">IF($C$4="Neattiecināmās izmaksas",IF('5a+c+n'!$Q18="N",'5a+c+n'!D18,0))</f>
        <v>0</v>
      </c>
      <c r="E18" s="77"/>
      <c r="F18" s="75"/>
      <c r="G18" s="76"/>
      <c r="H18" s="76" t="n">
        <f aca="false">IF($C$4="Neattiecināmās izmaksas",IF('5a+c+n'!$Q18="N",'5a+c+n'!H18,0))</f>
        <v>0</v>
      </c>
      <c r="I18" s="76"/>
      <c r="J18" s="76"/>
      <c r="K18" s="77" t="n">
        <f aca="false">IF($C$4="Neattiecināmās izmaksas",IF('5a+c+n'!$Q18="N",'5a+c+n'!K18,0))</f>
        <v>0</v>
      </c>
      <c r="L18" s="238" t="n">
        <f aca="false">IF($C$4="Neattiecināmās izmaksas",IF('5a+c+n'!$Q18="N",'5a+c+n'!L18,0))</f>
        <v>0</v>
      </c>
      <c r="M18" s="76" t="n">
        <f aca="false">IF($C$4="Neattiecināmās izmaksas",IF('5a+c+n'!$Q18="N",'5a+c+n'!M18,0))</f>
        <v>0</v>
      </c>
      <c r="N18" s="76" t="n">
        <f aca="false">IF($C$4="Neattiecināmās izmaksas",IF('5a+c+n'!$Q18="N",'5a+c+n'!N18,0))</f>
        <v>0</v>
      </c>
      <c r="O18" s="76" t="n">
        <f aca="false">IF($C$4="Neattiecināmās izmaksas",IF('5a+c+n'!$Q18="N",'5a+c+n'!O18,0))</f>
        <v>0</v>
      </c>
      <c r="P18" s="77" t="n">
        <f aca="false">IF($C$4="Neattiecināmās izmaksas",IF('5a+c+n'!$Q18="N",'5a+c+n'!P18,0))</f>
        <v>0</v>
      </c>
    </row>
    <row r="19" customFormat="false" ht="11.25" hidden="false" customHeight="false" outlineLevel="0" collapsed="false">
      <c r="A19" s="13" t="n">
        <f aca="false">IF(P19=0,0,IF(COUNTBLANK(P19)=1,0,COUNTA($P$14:P19)))</f>
        <v>0</v>
      </c>
      <c r="B19" s="76" t="n">
        <f aca="false">IF($C$4="Neattiecināmās izmaksas",IF('5a+c+n'!$Q19="N",'5a+c+n'!B19,0))</f>
        <v>0</v>
      </c>
      <c r="C19" s="76" t="n">
        <f aca="false">IF($C$4="Neattiecināmās izmaksas",IF('5a+c+n'!$Q19="N",'5a+c+n'!C19,0))</f>
        <v>0</v>
      </c>
      <c r="D19" s="76" t="n">
        <f aca="false">IF($C$4="Neattiecināmās izmaksas",IF('5a+c+n'!$Q19="N",'5a+c+n'!D19,0))</f>
        <v>0</v>
      </c>
      <c r="E19" s="77"/>
      <c r="F19" s="75"/>
      <c r="G19" s="76"/>
      <c r="H19" s="76" t="n">
        <f aca="false">IF($C$4="Neattiecināmās izmaksas",IF('5a+c+n'!$Q19="N",'5a+c+n'!H19,0))</f>
        <v>0</v>
      </c>
      <c r="I19" s="76"/>
      <c r="J19" s="76"/>
      <c r="K19" s="77" t="n">
        <f aca="false">IF($C$4="Neattiecināmās izmaksas",IF('5a+c+n'!$Q19="N",'5a+c+n'!K19,0))</f>
        <v>0</v>
      </c>
      <c r="L19" s="238" t="n">
        <f aca="false">IF($C$4="Neattiecināmās izmaksas",IF('5a+c+n'!$Q19="N",'5a+c+n'!L19,0))</f>
        <v>0</v>
      </c>
      <c r="M19" s="76" t="n">
        <f aca="false">IF($C$4="Neattiecināmās izmaksas",IF('5a+c+n'!$Q19="N",'5a+c+n'!M19,0))</f>
        <v>0</v>
      </c>
      <c r="N19" s="76" t="n">
        <f aca="false">IF($C$4="Neattiecināmās izmaksas",IF('5a+c+n'!$Q19="N",'5a+c+n'!N19,0))</f>
        <v>0</v>
      </c>
      <c r="O19" s="76" t="n">
        <f aca="false">IF($C$4="Neattiecināmās izmaksas",IF('5a+c+n'!$Q19="N",'5a+c+n'!O19,0))</f>
        <v>0</v>
      </c>
      <c r="P19" s="77" t="n">
        <f aca="false">IF($C$4="Neattiecināmās izmaksas",IF('5a+c+n'!$Q19="N",'5a+c+n'!P19,0))</f>
        <v>0</v>
      </c>
    </row>
    <row r="20" customFormat="false" ht="11.25" hidden="false" customHeight="false" outlineLevel="0" collapsed="false">
      <c r="A20" s="13" t="n">
        <f aca="false">IF(P20=0,0,IF(COUNTBLANK(P20)=1,0,COUNTA($P$14:P20)))</f>
        <v>0</v>
      </c>
      <c r="B20" s="76" t="n">
        <f aca="false">IF($C$4="Neattiecināmās izmaksas",IF('5a+c+n'!$Q20="N",'5a+c+n'!B20,0))</f>
        <v>0</v>
      </c>
      <c r="C20" s="76" t="n">
        <f aca="false">IF($C$4="Neattiecināmās izmaksas",IF('5a+c+n'!$Q20="N",'5a+c+n'!C20,0))</f>
        <v>0</v>
      </c>
      <c r="D20" s="76" t="n">
        <f aca="false">IF($C$4="Neattiecināmās izmaksas",IF('5a+c+n'!$Q20="N",'5a+c+n'!D20,0))</f>
        <v>0</v>
      </c>
      <c r="E20" s="77"/>
      <c r="F20" s="75"/>
      <c r="G20" s="76"/>
      <c r="H20" s="76" t="n">
        <f aca="false">IF($C$4="Neattiecināmās izmaksas",IF('5a+c+n'!$Q20="N",'5a+c+n'!H20,0))</f>
        <v>0</v>
      </c>
      <c r="I20" s="76"/>
      <c r="J20" s="76"/>
      <c r="K20" s="77" t="n">
        <f aca="false">IF($C$4="Neattiecināmās izmaksas",IF('5a+c+n'!$Q20="N",'5a+c+n'!K20,0))</f>
        <v>0</v>
      </c>
      <c r="L20" s="238" t="n">
        <f aca="false">IF($C$4="Neattiecināmās izmaksas",IF('5a+c+n'!$Q20="N",'5a+c+n'!L20,0))</f>
        <v>0</v>
      </c>
      <c r="M20" s="76" t="n">
        <f aca="false">IF($C$4="Neattiecināmās izmaksas",IF('5a+c+n'!$Q20="N",'5a+c+n'!M20,0))</f>
        <v>0</v>
      </c>
      <c r="N20" s="76" t="n">
        <f aca="false">IF($C$4="Neattiecināmās izmaksas",IF('5a+c+n'!$Q20="N",'5a+c+n'!N20,0))</f>
        <v>0</v>
      </c>
      <c r="O20" s="76" t="n">
        <f aca="false">IF($C$4="Neattiecināmās izmaksas",IF('5a+c+n'!$Q20="N",'5a+c+n'!O20,0))</f>
        <v>0</v>
      </c>
      <c r="P20" s="77" t="n">
        <f aca="false">IF($C$4="Neattiecināmās izmaksas",IF('5a+c+n'!$Q20="N",'5a+c+n'!P20,0))</f>
        <v>0</v>
      </c>
    </row>
    <row r="21" customFormat="false" ht="11.25" hidden="false" customHeight="false" outlineLevel="0" collapsed="false">
      <c r="A21" s="13" t="n">
        <f aca="false">IF(P21=0,0,IF(COUNTBLANK(P21)=1,0,COUNTA($P$14:P21)))</f>
        <v>0</v>
      </c>
      <c r="B21" s="76" t="n">
        <f aca="false">IF($C$4="Neattiecināmās izmaksas",IF('5a+c+n'!$Q21="N",'5a+c+n'!B21,0))</f>
        <v>0</v>
      </c>
      <c r="C21" s="76" t="n">
        <f aca="false">IF($C$4="Neattiecināmās izmaksas",IF('5a+c+n'!$Q21="N",'5a+c+n'!C21,0))</f>
        <v>0</v>
      </c>
      <c r="D21" s="76" t="n">
        <f aca="false">IF($C$4="Neattiecināmās izmaksas",IF('5a+c+n'!$Q21="N",'5a+c+n'!D21,0))</f>
        <v>0</v>
      </c>
      <c r="E21" s="77"/>
      <c r="F21" s="75"/>
      <c r="G21" s="76"/>
      <c r="H21" s="76" t="n">
        <f aca="false">IF($C$4="Neattiecināmās izmaksas",IF('5a+c+n'!$Q21="N",'5a+c+n'!H21,0))</f>
        <v>0</v>
      </c>
      <c r="I21" s="76"/>
      <c r="J21" s="76"/>
      <c r="K21" s="77" t="n">
        <f aca="false">IF($C$4="Neattiecināmās izmaksas",IF('5a+c+n'!$Q21="N",'5a+c+n'!K21,0))</f>
        <v>0</v>
      </c>
      <c r="L21" s="238" t="n">
        <f aca="false">IF($C$4="Neattiecināmās izmaksas",IF('5a+c+n'!$Q21="N",'5a+c+n'!L21,0))</f>
        <v>0</v>
      </c>
      <c r="M21" s="76" t="n">
        <f aca="false">IF($C$4="Neattiecināmās izmaksas",IF('5a+c+n'!$Q21="N",'5a+c+n'!M21,0))</f>
        <v>0</v>
      </c>
      <c r="N21" s="76" t="n">
        <f aca="false">IF($C$4="Neattiecināmās izmaksas",IF('5a+c+n'!$Q21="N",'5a+c+n'!N21,0))</f>
        <v>0</v>
      </c>
      <c r="O21" s="76" t="n">
        <f aca="false">IF($C$4="Neattiecināmās izmaksas",IF('5a+c+n'!$Q21="N",'5a+c+n'!O21,0))</f>
        <v>0</v>
      </c>
      <c r="P21" s="77" t="n">
        <f aca="false">IF($C$4="Neattiecināmās izmaksas",IF('5a+c+n'!$Q21="N",'5a+c+n'!P21,0))</f>
        <v>0</v>
      </c>
    </row>
    <row r="22" customFormat="false" ht="11.25" hidden="false" customHeight="false" outlineLevel="0" collapsed="false">
      <c r="A22" s="13" t="n">
        <f aca="false">IF(P22=0,0,IF(COUNTBLANK(P22)=1,0,COUNTA($P$14:P22)))</f>
        <v>0</v>
      </c>
      <c r="B22" s="76" t="n">
        <f aca="false">IF($C$4="Neattiecināmās izmaksas",IF('5a+c+n'!$Q22="N",'5a+c+n'!B22,0))</f>
        <v>0</v>
      </c>
      <c r="C22" s="76" t="n">
        <f aca="false">IF($C$4="Neattiecināmās izmaksas",IF('5a+c+n'!$Q22="N",'5a+c+n'!C22,0))</f>
        <v>0</v>
      </c>
      <c r="D22" s="76" t="n">
        <f aca="false">IF($C$4="Neattiecināmās izmaksas",IF('5a+c+n'!$Q22="N",'5a+c+n'!D22,0))</f>
        <v>0</v>
      </c>
      <c r="E22" s="77"/>
      <c r="F22" s="75"/>
      <c r="G22" s="76"/>
      <c r="H22" s="76" t="n">
        <f aca="false">IF($C$4="Neattiecināmās izmaksas",IF('5a+c+n'!$Q22="N",'5a+c+n'!H22,0))</f>
        <v>0</v>
      </c>
      <c r="I22" s="76"/>
      <c r="J22" s="76"/>
      <c r="K22" s="77" t="n">
        <f aca="false">IF($C$4="Neattiecināmās izmaksas",IF('5a+c+n'!$Q22="N",'5a+c+n'!K22,0))</f>
        <v>0</v>
      </c>
      <c r="L22" s="238" t="n">
        <f aca="false">IF($C$4="Neattiecināmās izmaksas",IF('5a+c+n'!$Q22="N",'5a+c+n'!L22,0))</f>
        <v>0</v>
      </c>
      <c r="M22" s="76" t="n">
        <f aca="false">IF($C$4="Neattiecināmās izmaksas",IF('5a+c+n'!$Q22="N",'5a+c+n'!M22,0))</f>
        <v>0</v>
      </c>
      <c r="N22" s="76" t="n">
        <f aca="false">IF($C$4="Neattiecināmās izmaksas",IF('5a+c+n'!$Q22="N",'5a+c+n'!N22,0))</f>
        <v>0</v>
      </c>
      <c r="O22" s="76" t="n">
        <f aca="false">IF($C$4="Neattiecināmās izmaksas",IF('5a+c+n'!$Q22="N",'5a+c+n'!O22,0))</f>
        <v>0</v>
      </c>
      <c r="P22" s="77" t="n">
        <f aca="false">IF($C$4="Neattiecināmās izmaksas",IF('5a+c+n'!$Q22="N",'5a+c+n'!P22,0))</f>
        <v>0</v>
      </c>
    </row>
    <row r="23" customFormat="false" ht="12" hidden="false" customHeight="false" outlineLevel="0" collapsed="false">
      <c r="A23" s="13" t="n">
        <f aca="false">IF(P23=0,0,IF(COUNTBLANK(P23)=1,0,COUNTA($P$14:P23)))</f>
        <v>0</v>
      </c>
      <c r="B23" s="76" t="n">
        <f aca="false">IF($C$4="Neattiecināmās izmaksas",IF('5a+c+n'!$Q23="N",'5a+c+n'!B23,0))</f>
        <v>0</v>
      </c>
      <c r="C23" s="76" t="n">
        <f aca="false">IF($C$4="Neattiecināmās izmaksas",IF('5a+c+n'!$Q23="N",'5a+c+n'!C23,0))</f>
        <v>0</v>
      </c>
      <c r="D23" s="76" t="n">
        <f aca="false">IF($C$4="Neattiecināmās izmaksas",IF('5a+c+n'!$Q23="N",'5a+c+n'!D23,0))</f>
        <v>0</v>
      </c>
      <c r="E23" s="77"/>
      <c r="F23" s="75"/>
      <c r="G23" s="76"/>
      <c r="H23" s="76" t="n">
        <f aca="false">IF($C$4="Neattiecināmās izmaksas",IF('5a+c+n'!$Q23="N",'5a+c+n'!H23,0))</f>
        <v>0</v>
      </c>
      <c r="I23" s="76"/>
      <c r="J23" s="76"/>
      <c r="K23" s="77" t="n">
        <f aca="false">IF($C$4="Neattiecināmās izmaksas",IF('5a+c+n'!$Q23="N",'5a+c+n'!K23,0))</f>
        <v>0</v>
      </c>
      <c r="L23" s="238" t="n">
        <f aca="false">IF($C$4="Neattiecināmās izmaksas",IF('5a+c+n'!$Q23="N",'5a+c+n'!L23,0))</f>
        <v>0</v>
      </c>
      <c r="M23" s="76" t="n">
        <f aca="false">IF($C$4="Neattiecināmās izmaksas",IF('5a+c+n'!$Q23="N",'5a+c+n'!M23,0))</f>
        <v>0</v>
      </c>
      <c r="N23" s="76" t="n">
        <f aca="false">IF($C$4="Neattiecināmās izmaksas",IF('5a+c+n'!$Q23="N",'5a+c+n'!N23,0))</f>
        <v>0</v>
      </c>
      <c r="O23" s="76" t="n">
        <f aca="false">IF($C$4="Neattiecināmās izmaksas",IF('5a+c+n'!$Q23="N",'5a+c+n'!O23,0))</f>
        <v>0</v>
      </c>
      <c r="P23" s="77" t="n">
        <f aca="false">IF($C$4="Neattiecināmās izmaksas",IF('5a+c+n'!$Q23="N",'5a+c+n'!P23,0))</f>
        <v>0</v>
      </c>
    </row>
    <row r="24" customFormat="false" ht="12" hidden="false" customHeight="true" outlineLevel="0" collapsed="false">
      <c r="A24" s="226" t="s">
        <v>126</v>
      </c>
      <c r="B24" s="226"/>
      <c r="C24" s="226"/>
      <c r="D24" s="226"/>
      <c r="E24" s="226"/>
      <c r="F24" s="226"/>
      <c r="G24" s="226"/>
      <c r="H24" s="226"/>
      <c r="I24" s="226"/>
      <c r="J24" s="226"/>
      <c r="K24" s="226"/>
      <c r="L24" s="239" t="n">
        <f aca="false">SUM(L14:L23)</f>
        <v>0</v>
      </c>
      <c r="M24" s="240" t="n">
        <f aca="false">SUM(M14:M23)</f>
        <v>0</v>
      </c>
      <c r="N24" s="240" t="n">
        <f aca="false">SUM(N14:N23)</f>
        <v>0</v>
      </c>
      <c r="O24" s="240" t="n">
        <f aca="false">SUM(O14:O23)</f>
        <v>0</v>
      </c>
      <c r="P24" s="241" t="n">
        <f aca="false">SUM(P14:P23)</f>
        <v>0</v>
      </c>
    </row>
    <row r="25" customFormat="false" ht="11.25" hidden="false" customHeight="false" outlineLevel="0" collapsed="false">
      <c r="A25" s="33"/>
      <c r="B25" s="33"/>
      <c r="C25" s="33"/>
      <c r="D25" s="33"/>
      <c r="E25" s="33"/>
      <c r="F25" s="33"/>
      <c r="G25" s="33"/>
      <c r="H25" s="33"/>
      <c r="I25" s="33"/>
      <c r="J25" s="33"/>
      <c r="K25" s="33"/>
      <c r="L25" s="33"/>
      <c r="M25" s="33"/>
      <c r="N25" s="33"/>
      <c r="O25" s="33"/>
      <c r="P25" s="33"/>
    </row>
    <row r="26" customFormat="false" ht="11.25" hidden="false" customHeight="false" outlineLevel="0" collapsed="false">
      <c r="A26" s="33"/>
      <c r="B26" s="33"/>
      <c r="C26" s="33"/>
      <c r="D26" s="33"/>
      <c r="E26" s="33"/>
      <c r="F26" s="33"/>
      <c r="G26" s="33"/>
      <c r="H26" s="33"/>
      <c r="I26" s="33"/>
      <c r="J26" s="33"/>
      <c r="K26" s="33"/>
      <c r="L26" s="33"/>
      <c r="M26" s="33"/>
      <c r="N26" s="33"/>
      <c r="O26" s="33"/>
      <c r="P26" s="33"/>
    </row>
    <row r="27" customFormat="false" ht="11.25" hidden="false" customHeight="false" outlineLevel="0" collapsed="false">
      <c r="A27" s="1" t="s">
        <v>19</v>
      </c>
      <c r="B27" s="33"/>
      <c r="C27" s="45" t="n">
        <f aca="false">'Kops n'!C31:H31</f>
        <v>0</v>
      </c>
      <c r="D27" s="45"/>
      <c r="E27" s="45"/>
      <c r="F27" s="45"/>
      <c r="G27" s="45"/>
      <c r="H27" s="45"/>
      <c r="I27" s="33"/>
      <c r="J27" s="33"/>
      <c r="K27" s="33"/>
      <c r="L27" s="33"/>
      <c r="M27" s="33"/>
      <c r="N27" s="33"/>
      <c r="O27" s="33"/>
      <c r="P27" s="33"/>
    </row>
    <row r="28" customFormat="false" ht="11.25" hidden="false" customHeight="true" outlineLevel="0" collapsed="false">
      <c r="A28" s="33"/>
      <c r="B28" s="33"/>
      <c r="C28" s="31" t="s">
        <v>20</v>
      </c>
      <c r="D28" s="31"/>
      <c r="E28" s="31"/>
      <c r="F28" s="31"/>
      <c r="G28" s="31"/>
      <c r="H28" s="31"/>
      <c r="I28" s="33"/>
      <c r="J28" s="33"/>
      <c r="K28" s="33"/>
      <c r="L28" s="33"/>
      <c r="M28" s="33"/>
      <c r="N28" s="33"/>
      <c r="O28" s="33"/>
      <c r="P28" s="33"/>
    </row>
    <row r="29" customFormat="false" ht="11.25" hidden="false" customHeight="false" outlineLevel="0" collapsed="false">
      <c r="A29" s="33"/>
      <c r="B29" s="33"/>
      <c r="C29" s="33"/>
      <c r="D29" s="33"/>
      <c r="E29" s="33"/>
      <c r="F29" s="33"/>
      <c r="G29" s="33"/>
      <c r="H29" s="33"/>
      <c r="I29" s="33"/>
      <c r="J29" s="33"/>
      <c r="K29" s="33"/>
      <c r="L29" s="33"/>
      <c r="M29" s="33"/>
      <c r="N29" s="33"/>
      <c r="O29" s="33"/>
      <c r="P29" s="33"/>
    </row>
    <row r="30" customFormat="false" ht="11.25" hidden="false" customHeight="false" outlineLevel="0" collapsed="false">
      <c r="A30" s="96" t="str">
        <f aca="false">'Kops n'!A34:D34</f>
        <v>Tāme sastādīta:</v>
      </c>
      <c r="B30" s="96"/>
      <c r="C30" s="96"/>
      <c r="D30" s="96"/>
      <c r="E30" s="33"/>
      <c r="F30" s="33"/>
      <c r="G30" s="33"/>
      <c r="H30" s="33"/>
      <c r="I30" s="33"/>
      <c r="J30" s="33"/>
      <c r="K30" s="33"/>
      <c r="L30" s="33"/>
      <c r="M30" s="33"/>
      <c r="N30" s="33"/>
      <c r="O30" s="33"/>
      <c r="P30" s="33"/>
    </row>
    <row r="31" customFormat="false" ht="11.25" hidden="false" customHeight="false" outlineLevel="0" collapsed="false">
      <c r="A31" s="33"/>
      <c r="B31" s="33"/>
      <c r="C31" s="33"/>
      <c r="D31" s="33"/>
      <c r="E31" s="33"/>
      <c r="F31" s="33"/>
      <c r="G31" s="33"/>
      <c r="H31" s="33"/>
      <c r="I31" s="33"/>
      <c r="J31" s="33"/>
      <c r="K31" s="33"/>
      <c r="L31" s="33"/>
      <c r="M31" s="33"/>
      <c r="N31" s="33"/>
      <c r="O31" s="33"/>
      <c r="P31" s="33"/>
    </row>
    <row r="32" customFormat="false" ht="11.25" hidden="false" customHeight="false" outlineLevel="0" collapsed="false">
      <c r="A32" s="1" t="s">
        <v>48</v>
      </c>
      <c r="B32" s="33"/>
      <c r="C32" s="45" t="n">
        <f aca="false">'Kops n'!C36:H36</f>
        <v>0</v>
      </c>
      <c r="D32" s="45"/>
      <c r="E32" s="45"/>
      <c r="F32" s="45"/>
      <c r="G32" s="45"/>
      <c r="H32" s="45"/>
      <c r="I32" s="33"/>
      <c r="J32" s="33"/>
      <c r="K32" s="33"/>
      <c r="L32" s="33"/>
      <c r="M32" s="33"/>
      <c r="N32" s="33"/>
      <c r="O32" s="33"/>
      <c r="P32" s="33"/>
    </row>
    <row r="33" customFormat="false" ht="11.25" hidden="false" customHeight="true" outlineLevel="0" collapsed="false">
      <c r="A33" s="33"/>
      <c r="B33" s="33"/>
      <c r="C33" s="31" t="s">
        <v>20</v>
      </c>
      <c r="D33" s="31"/>
      <c r="E33" s="31"/>
      <c r="F33" s="31"/>
      <c r="G33" s="31"/>
      <c r="H33" s="31"/>
      <c r="I33" s="33"/>
      <c r="J33" s="33"/>
      <c r="K33" s="33"/>
      <c r="L33" s="33"/>
      <c r="M33" s="33"/>
      <c r="N33" s="33"/>
      <c r="O33" s="33"/>
      <c r="P33" s="33"/>
    </row>
    <row r="34" customFormat="false" ht="11.25" hidden="false" customHeight="false" outlineLevel="0" collapsed="false">
      <c r="A34" s="33"/>
      <c r="B34" s="33"/>
      <c r="C34" s="33"/>
      <c r="D34" s="33"/>
      <c r="E34" s="33"/>
      <c r="F34" s="33"/>
      <c r="G34" s="33"/>
      <c r="H34" s="33"/>
      <c r="I34" s="33"/>
      <c r="J34" s="33"/>
      <c r="K34" s="33"/>
      <c r="L34" s="33"/>
      <c r="M34" s="33"/>
      <c r="N34" s="33"/>
      <c r="O34" s="33"/>
      <c r="P34" s="33"/>
    </row>
    <row r="35" customFormat="false" ht="11.25" hidden="false" customHeight="false" outlineLevel="0" collapsed="false">
      <c r="A35" s="97" t="s">
        <v>21</v>
      </c>
      <c r="B35" s="98"/>
      <c r="C35" s="99" t="n">
        <f aca="false">'Kops n'!C39</f>
        <v>0</v>
      </c>
      <c r="D35" s="98"/>
      <c r="E35" s="33"/>
      <c r="F35" s="33"/>
      <c r="G35" s="33"/>
      <c r="H35" s="33"/>
      <c r="I35" s="33"/>
      <c r="J35" s="33"/>
      <c r="K35" s="33"/>
      <c r="L35" s="33"/>
      <c r="M35" s="33"/>
      <c r="N35" s="33"/>
      <c r="O35" s="33"/>
      <c r="P35" s="33"/>
    </row>
    <row r="36" customFormat="false" ht="11.25" hidden="false" customHeight="false" outlineLevel="0" collapsed="false">
      <c r="A36" s="33"/>
      <c r="B36" s="33"/>
      <c r="C36" s="33"/>
      <c r="D36" s="33"/>
      <c r="E36" s="33"/>
      <c r="F36" s="33"/>
      <c r="G36" s="33"/>
      <c r="H36" s="33"/>
      <c r="I36" s="33"/>
      <c r="J36" s="33"/>
      <c r="K36" s="33"/>
      <c r="L36" s="33"/>
      <c r="M36" s="33"/>
      <c r="N36" s="33"/>
      <c r="O36" s="33"/>
      <c r="P36"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24:K24"/>
    <mergeCell ref="C27:H27"/>
    <mergeCell ref="C28:H28"/>
    <mergeCell ref="A30:D30"/>
    <mergeCell ref="C32:H32"/>
    <mergeCell ref="C33:H33"/>
  </mergeCells>
  <conditionalFormatting sqref="A24:K24">
    <cfRule type="containsText" priority="2" operator="containsText" aboveAverage="0" equalAverage="0" bottom="0" percent="0" rank="0" text="Tiešās izmaksas kopā, t. sk. darba devēja sociālais nodoklis __.__% " dxfId="3">
      <formula>NOT(ISERROR(SEARCH("Tiešās izmaksas kopā, t. sk. darba devēja sociālais nodoklis __.__% ",A24)))</formula>
    </cfRule>
  </conditionalFormatting>
  <conditionalFormatting sqref="C2:I2 D5:L8 N9:O9 B14:P23 L24:P24 C27:H27 C32:H32 C35">
    <cfRule type="cellIs" priority="3" operator="equal" aboveAverage="0" equalAverage="0" bottom="0" percent="0" rank="0" text="" dxfId="1">
      <formula>0</formula>
    </cfRule>
  </conditionalFormatting>
  <conditionalFormatting sqref="A14:A23">
    <cfRule type="cellIs" priority="4" operator="equal" aboveAverage="0" equalAverage="0" bottom="0" percent="0" rank="0" text="" dxfId="1">
      <formula>0</formula>
    </cfRule>
  </conditionalFormatting>
  <printOptions headings="false" gridLines="false" gridLinesSet="true" horizontalCentered="false" verticalCentered="false"/>
  <pageMargins left="0" right="0" top="0.39375" bottom="0.39375"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F0"/>
    <pageSetUpPr fitToPage="false"/>
  </sheetPr>
  <dimension ref="A1:Q169"/>
  <sheetViews>
    <sheetView showFormulas="false" showGridLines="true" showRowColHeaders="true" showZeros="true" rightToLeft="false" tabSelected="false" showOutlineSymbols="true" defaultGridColor="true" view="normal" topLeftCell="A1" colorId="64" zoomScale="100" zoomScaleNormal="100" zoomScalePageLayoutView="130" workbookViewId="0">
      <selection pane="topLeft" activeCell="P156" activeCellId="0" sqref="P156"/>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5.28"/>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5.43"/>
    <col collapsed="false" customWidth="true" hidden="false" outlineLevel="0" max="7" min="7" style="1" width="6.15"/>
    <col collapsed="false" customWidth="true" hidden="false" outlineLevel="0" max="10" min="8" style="1" width="6.71"/>
    <col collapsed="false" customWidth="true" hidden="false" outlineLevel="0" max="11" min="11" style="1" width="7"/>
    <col collapsed="false" customWidth="true" hidden="false" outlineLevel="0" max="12" min="12" style="1" width="7.71"/>
    <col collapsed="false" customWidth="true" hidden="false" outlineLevel="0" max="13" min="13" style="1" width="9.85"/>
    <col collapsed="false" customWidth="false" hidden="false" outlineLevel="0" max="14" min="14" style="1" width="9.14"/>
    <col collapsed="false" customWidth="true" hidden="false" outlineLevel="0" max="15" min="15" style="1" width="7.71"/>
    <col collapsed="false" customWidth="true" hidden="false" outlineLevel="0" max="16" min="16" style="1" width="9"/>
    <col collapsed="false" customWidth="true" hidden="true" outlineLevel="0" max="17" min="17" style="1" width="11.52"/>
    <col collapsed="false" customWidth="false" hidden="false" outlineLevel="0" max="1024" min="18" style="1" width="9.14"/>
  </cols>
  <sheetData>
    <row r="1" customFormat="false" ht="11.25" hidden="false" customHeight="false" outlineLevel="0" collapsed="false">
      <c r="A1" s="94"/>
      <c r="B1" s="94"/>
      <c r="C1" s="118" t="s">
        <v>51</v>
      </c>
      <c r="D1" s="119" t="n">
        <v>6</v>
      </c>
      <c r="E1" s="94"/>
      <c r="F1" s="94"/>
      <c r="G1" s="94"/>
      <c r="H1" s="94"/>
      <c r="I1" s="94"/>
      <c r="J1" s="94"/>
      <c r="N1" s="120"/>
      <c r="O1" s="118"/>
      <c r="P1" s="121"/>
    </row>
    <row r="2" customFormat="false" ht="11.25" hidden="false" customHeight="false" outlineLevel="0" collapsed="false">
      <c r="A2" s="122"/>
      <c r="B2" s="122"/>
      <c r="C2" s="123" t="s">
        <v>278</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5</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229" t="n">
        <f aca="false">ar</f>
        <v>0</v>
      </c>
      <c r="B9" s="229"/>
      <c r="C9" s="229"/>
      <c r="D9" s="229"/>
      <c r="E9" s="229"/>
      <c r="F9" s="229"/>
      <c r="G9" s="128"/>
      <c r="H9" s="128"/>
      <c r="I9" s="128"/>
      <c r="J9" s="129" t="s">
        <v>53</v>
      </c>
      <c r="K9" s="129"/>
      <c r="L9" s="129"/>
      <c r="M9" s="129"/>
      <c r="N9" s="130" t="n">
        <f aca="false">P157</f>
        <v>0</v>
      </c>
      <c r="O9" s="130"/>
      <c r="P9" s="128"/>
      <c r="Q9" s="134" t="str">
        <f aca="false">""</f>
        <v/>
      </c>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c r="Q10" s="134" t="s">
        <v>54</v>
      </c>
    </row>
    <row r="11" customFormat="false" ht="12" hidden="false" customHeight="false" outlineLevel="0" collapsed="false">
      <c r="A11" s="131"/>
      <c r="B11" s="132"/>
      <c r="C11" s="5"/>
      <c r="D11" s="94"/>
      <c r="E11" s="94"/>
      <c r="F11" s="94"/>
      <c r="G11" s="94"/>
      <c r="H11" s="94"/>
      <c r="I11" s="94"/>
      <c r="J11" s="94"/>
      <c r="K11" s="94"/>
      <c r="L11" s="135"/>
      <c r="M11" s="135"/>
      <c r="N11" s="136"/>
      <c r="O11" s="120"/>
      <c r="P11" s="94"/>
      <c r="Q11" s="134" t="s">
        <v>55</v>
      </c>
    </row>
    <row r="12" customFormat="false" ht="12" hidden="false" customHeight="true" outlineLevel="0" collapsed="false">
      <c r="A12" s="58" t="s">
        <v>34</v>
      </c>
      <c r="B12" s="137" t="s">
        <v>56</v>
      </c>
      <c r="C12" s="138" t="s">
        <v>57</v>
      </c>
      <c r="D12" s="139" t="s">
        <v>58</v>
      </c>
      <c r="E12" s="140" t="s">
        <v>59</v>
      </c>
      <c r="F12" s="141" t="s">
        <v>60</v>
      </c>
      <c r="G12" s="141"/>
      <c r="H12" s="141"/>
      <c r="I12" s="141"/>
      <c r="J12" s="141"/>
      <c r="K12" s="141"/>
      <c r="L12" s="141" t="s">
        <v>61</v>
      </c>
      <c r="M12" s="141"/>
      <c r="N12" s="141"/>
      <c r="O12" s="141"/>
      <c r="P12" s="141"/>
      <c r="Q12" s="134" t="s">
        <v>62</v>
      </c>
    </row>
    <row r="13" customFormat="false" ht="118.5" hidden="false" customHeight="false" outlineLevel="0" collapsed="false">
      <c r="A13" s="58"/>
      <c r="B13" s="137"/>
      <c r="C13" s="138"/>
      <c r="D13" s="139"/>
      <c r="E13" s="140"/>
      <c r="F13" s="142" t="s">
        <v>63</v>
      </c>
      <c r="G13" s="143" t="s">
        <v>64</v>
      </c>
      <c r="H13" s="143" t="s">
        <v>65</v>
      </c>
      <c r="I13" s="143" t="s">
        <v>66</v>
      </c>
      <c r="J13" s="143" t="s">
        <v>67</v>
      </c>
      <c r="K13" s="144" t="s">
        <v>68</v>
      </c>
      <c r="L13" s="142" t="s">
        <v>63</v>
      </c>
      <c r="M13" s="143" t="s">
        <v>65</v>
      </c>
      <c r="N13" s="143" t="s">
        <v>66</v>
      </c>
      <c r="O13" s="143" t="s">
        <v>67</v>
      </c>
      <c r="P13" s="145" t="s">
        <v>68</v>
      </c>
      <c r="Q13" s="146" t="s">
        <v>69</v>
      </c>
    </row>
    <row r="14" customFormat="false" ht="11.25" hidden="false" customHeight="false" outlineLevel="0" collapsed="false">
      <c r="A14" s="180"/>
      <c r="B14" s="176"/>
      <c r="C14" s="362" t="s">
        <v>279</v>
      </c>
      <c r="D14" s="363"/>
      <c r="E14" s="179"/>
      <c r="F14" s="364"/>
      <c r="G14" s="188"/>
      <c r="H14" s="364"/>
      <c r="I14" s="364"/>
      <c r="J14" s="364"/>
      <c r="K14" s="365"/>
      <c r="L14" s="365"/>
      <c r="M14" s="365"/>
      <c r="N14" s="365"/>
      <c r="O14" s="365"/>
      <c r="P14" s="365"/>
      <c r="Q14" s="100" t="s">
        <v>54</v>
      </c>
    </row>
    <row r="15" customFormat="false" ht="11.25" hidden="false" customHeight="false" outlineLevel="0" collapsed="false">
      <c r="A15" s="366" t="str">
        <f aca="false">IF(COUNTBLANK(H15)=1," ",COUNTA($H15:H$16))</f>
        <v> </v>
      </c>
      <c r="B15" s="176" t="s">
        <v>70</v>
      </c>
      <c r="C15" s="296" t="s">
        <v>280</v>
      </c>
      <c r="D15" s="363" t="s">
        <v>95</v>
      </c>
      <c r="E15" s="367" t="n">
        <v>2</v>
      </c>
      <c r="F15" s="188"/>
      <c r="G15" s="188"/>
      <c r="H15" s="188"/>
      <c r="I15" s="188"/>
      <c r="J15" s="188"/>
      <c r="K15" s="181"/>
      <c r="L15" s="182"/>
      <c r="M15" s="182"/>
      <c r="N15" s="182"/>
      <c r="O15" s="182"/>
      <c r="P15" s="182"/>
      <c r="Q15" s="244" t="s">
        <v>54</v>
      </c>
    </row>
    <row r="16" customFormat="false" ht="22.5" hidden="false" customHeight="false" outlineLevel="0" collapsed="false">
      <c r="A16" s="366" t="str">
        <f aca="false">IF(COUNTBLANK(H16)=1," ",COUNTA($H$16:H16))</f>
        <v> </v>
      </c>
      <c r="B16" s="176" t="s">
        <v>70</v>
      </c>
      <c r="C16" s="296" t="s">
        <v>281</v>
      </c>
      <c r="D16" s="363" t="s">
        <v>77</v>
      </c>
      <c r="E16" s="367" t="n">
        <v>732.6</v>
      </c>
      <c r="F16" s="188"/>
      <c r="G16" s="168"/>
      <c r="H16" s="188"/>
      <c r="I16" s="188"/>
      <c r="J16" s="188"/>
      <c r="K16" s="181"/>
      <c r="L16" s="182"/>
      <c r="M16" s="182"/>
      <c r="N16" s="182"/>
      <c r="O16" s="182"/>
      <c r="P16" s="182"/>
      <c r="Q16" s="244" t="s">
        <v>54</v>
      </c>
    </row>
    <row r="17" customFormat="false" ht="33.75" hidden="false" customHeight="false" outlineLevel="0" collapsed="false">
      <c r="A17" s="366" t="str">
        <f aca="false">IF(COUNTBLANK(H17)=1," ",COUNTA($H$16:H17))</f>
        <v> </v>
      </c>
      <c r="B17" s="176" t="s">
        <v>70</v>
      </c>
      <c r="C17" s="296" t="s">
        <v>282</v>
      </c>
      <c r="D17" s="363" t="s">
        <v>72</v>
      </c>
      <c r="E17" s="367" t="n">
        <v>133.2</v>
      </c>
      <c r="F17" s="188"/>
      <c r="G17" s="168"/>
      <c r="H17" s="188"/>
      <c r="I17" s="188"/>
      <c r="J17" s="188"/>
      <c r="K17" s="181"/>
      <c r="L17" s="182"/>
      <c r="M17" s="182"/>
      <c r="N17" s="182"/>
      <c r="O17" s="182"/>
      <c r="P17" s="182"/>
      <c r="Q17" s="244" t="s">
        <v>54</v>
      </c>
    </row>
    <row r="18" customFormat="false" ht="11.25" hidden="false" customHeight="false" outlineLevel="0" collapsed="false">
      <c r="A18" s="366" t="str">
        <f aca="false">IF(COUNTBLANK(H18)=1," ",COUNTA($H$16:H18))</f>
        <v> </v>
      </c>
      <c r="B18" s="176" t="s">
        <v>70</v>
      </c>
      <c r="C18" s="296" t="s">
        <v>283</v>
      </c>
      <c r="D18" s="363" t="s">
        <v>77</v>
      </c>
      <c r="E18" s="367" t="n">
        <v>7.4</v>
      </c>
      <c r="F18" s="188"/>
      <c r="G18" s="168"/>
      <c r="H18" s="188"/>
      <c r="I18" s="188"/>
      <c r="J18" s="188"/>
      <c r="K18" s="181"/>
      <c r="L18" s="182"/>
      <c r="M18" s="182"/>
      <c r="N18" s="182"/>
      <c r="O18" s="182"/>
      <c r="P18" s="182"/>
      <c r="Q18" s="244" t="s">
        <v>54</v>
      </c>
    </row>
    <row r="19" customFormat="false" ht="22.5" hidden="false" customHeight="false" outlineLevel="0" collapsed="false">
      <c r="A19" s="366" t="str">
        <f aca="false">IF(COUNTBLANK(H19)=1," ",COUNTA($H$16:H19))</f>
        <v> </v>
      </c>
      <c r="B19" s="176" t="s">
        <v>70</v>
      </c>
      <c r="C19" s="296" t="s">
        <v>284</v>
      </c>
      <c r="D19" s="363" t="s">
        <v>77</v>
      </c>
      <c r="E19" s="367" t="n">
        <v>732.6</v>
      </c>
      <c r="F19" s="168"/>
      <c r="G19" s="168"/>
      <c r="H19" s="168"/>
      <c r="I19" s="365"/>
      <c r="J19" s="168"/>
      <c r="K19" s="181"/>
      <c r="L19" s="182"/>
      <c r="M19" s="182"/>
      <c r="N19" s="182"/>
      <c r="O19" s="182"/>
      <c r="P19" s="182"/>
      <c r="Q19" s="244" t="s">
        <v>54</v>
      </c>
    </row>
    <row r="20" customFormat="false" ht="33.75" hidden="false" customHeight="false" outlineLevel="0" collapsed="false">
      <c r="A20" s="366" t="str">
        <f aca="false">IF(COUNTBLANK(H20)=1," ",COUNTA($H$16:H20))</f>
        <v> </v>
      </c>
      <c r="B20" s="176" t="s">
        <v>70</v>
      </c>
      <c r="C20" s="296" t="s">
        <v>285</v>
      </c>
      <c r="D20" s="363" t="s">
        <v>77</v>
      </c>
      <c r="E20" s="367" t="n">
        <v>732.6</v>
      </c>
      <c r="F20" s="168"/>
      <c r="G20" s="168"/>
      <c r="H20" s="168"/>
      <c r="I20" s="365"/>
      <c r="J20" s="168"/>
      <c r="K20" s="181"/>
      <c r="L20" s="182"/>
      <c r="M20" s="182"/>
      <c r="N20" s="182"/>
      <c r="O20" s="182"/>
      <c r="P20" s="182"/>
      <c r="Q20" s="244" t="s">
        <v>54</v>
      </c>
    </row>
    <row r="21" customFormat="false" ht="22.5" hidden="false" customHeight="false" outlineLevel="0" collapsed="false">
      <c r="A21" s="366" t="str">
        <f aca="false">IF(COUNTBLANK(H21)=1," ",COUNTA($H$16:H21))</f>
        <v> </v>
      </c>
      <c r="B21" s="176" t="s">
        <v>70</v>
      </c>
      <c r="C21" s="296" t="s">
        <v>286</v>
      </c>
      <c r="D21" s="363" t="s">
        <v>77</v>
      </c>
      <c r="E21" s="367" t="n">
        <v>732.6</v>
      </c>
      <c r="F21" s="368"/>
      <c r="G21" s="168"/>
      <c r="H21" s="369"/>
      <c r="I21" s="368"/>
      <c r="J21" s="368"/>
      <c r="K21" s="181"/>
      <c r="L21" s="182"/>
      <c r="M21" s="182"/>
      <c r="N21" s="182"/>
      <c r="O21" s="182"/>
      <c r="P21" s="182"/>
      <c r="Q21" s="244" t="s">
        <v>54</v>
      </c>
    </row>
    <row r="22" customFormat="false" ht="11.25" hidden="false" customHeight="false" outlineLevel="0" collapsed="false">
      <c r="A22" s="366" t="str">
        <f aca="false">IF(COUNTBLANK(H22)=1," ",COUNTA($H$16:H22))</f>
        <v> </v>
      </c>
      <c r="B22" s="370"/>
      <c r="C22" s="371" t="s">
        <v>287</v>
      </c>
      <c r="D22" s="372" t="s">
        <v>77</v>
      </c>
      <c r="E22" s="368" t="n">
        <v>879.12</v>
      </c>
      <c r="F22" s="370"/>
      <c r="G22" s="368"/>
      <c r="H22" s="368"/>
      <c r="I22" s="369"/>
      <c r="J22" s="368"/>
      <c r="K22" s="181"/>
      <c r="L22" s="182"/>
      <c r="M22" s="182"/>
      <c r="N22" s="182"/>
      <c r="O22" s="182"/>
      <c r="P22" s="182"/>
      <c r="Q22" s="244" t="s">
        <v>54</v>
      </c>
    </row>
    <row r="23" customFormat="false" ht="11.25" hidden="false" customHeight="false" outlineLevel="0" collapsed="false">
      <c r="A23" s="366" t="str">
        <f aca="false">IF(COUNTBLANK(H23)=1," ",COUNTA($H$16:H23))</f>
        <v> </v>
      </c>
      <c r="B23" s="370"/>
      <c r="C23" s="371" t="s">
        <v>288</v>
      </c>
      <c r="D23" s="372" t="s">
        <v>77</v>
      </c>
      <c r="E23" s="368" t="n">
        <v>893.78</v>
      </c>
      <c r="F23" s="370"/>
      <c r="G23" s="368"/>
      <c r="H23" s="368"/>
      <c r="I23" s="371"/>
      <c r="J23" s="368"/>
      <c r="K23" s="181"/>
      <c r="L23" s="182"/>
      <c r="M23" s="182"/>
      <c r="N23" s="182"/>
      <c r="O23" s="182"/>
      <c r="P23" s="182"/>
      <c r="Q23" s="244" t="s">
        <v>54</v>
      </c>
    </row>
    <row r="24" customFormat="false" ht="11.25" hidden="false" customHeight="false" outlineLevel="0" collapsed="false">
      <c r="A24" s="366" t="str">
        <f aca="false">IF(COUNTBLANK(H24)=1," ",COUNTA($H$16:H24))</f>
        <v> </v>
      </c>
      <c r="B24" s="370"/>
      <c r="C24" s="373" t="s">
        <v>289</v>
      </c>
      <c r="D24" s="374" t="s">
        <v>290</v>
      </c>
      <c r="E24" s="368" t="n">
        <v>18.32</v>
      </c>
      <c r="F24" s="162"/>
      <c r="G24" s="162"/>
      <c r="H24" s="162"/>
      <c r="I24" s="375"/>
      <c r="J24" s="162"/>
      <c r="K24" s="181"/>
      <c r="L24" s="182"/>
      <c r="M24" s="182"/>
      <c r="N24" s="182"/>
      <c r="O24" s="182"/>
      <c r="P24" s="182"/>
      <c r="Q24" s="244" t="s">
        <v>54</v>
      </c>
    </row>
    <row r="25" customFormat="false" ht="22.5" hidden="false" customHeight="false" outlineLevel="0" collapsed="false">
      <c r="A25" s="366" t="str">
        <f aca="false">IF(COUNTBLANK(H25)=1," ",COUNTA($H$16:H25))</f>
        <v> </v>
      </c>
      <c r="B25" s="176"/>
      <c r="C25" s="376" t="s">
        <v>291</v>
      </c>
      <c r="D25" s="291"/>
      <c r="E25" s="377" t="n">
        <v>0</v>
      </c>
      <c r="F25" s="168"/>
      <c r="G25" s="188"/>
      <c r="H25" s="168"/>
      <c r="I25" s="168"/>
      <c r="J25" s="180"/>
      <c r="K25" s="181"/>
      <c r="L25" s="182"/>
      <c r="M25" s="182"/>
      <c r="N25" s="182"/>
      <c r="O25" s="182"/>
      <c r="P25" s="182"/>
      <c r="Q25" s="244" t="s">
        <v>54</v>
      </c>
    </row>
    <row r="26" customFormat="false" ht="22.5" hidden="false" customHeight="false" outlineLevel="0" collapsed="false">
      <c r="A26" s="366" t="str">
        <f aca="false">IF(COUNTBLANK(H26)=1," ",COUNTA($H$16:H26))</f>
        <v> </v>
      </c>
      <c r="B26" s="176" t="s">
        <v>70</v>
      </c>
      <c r="C26" s="185" t="s">
        <v>292</v>
      </c>
      <c r="D26" s="378" t="s">
        <v>72</v>
      </c>
      <c r="E26" s="379" t="n">
        <v>38.48</v>
      </c>
      <c r="F26" s="188"/>
      <c r="G26" s="168"/>
      <c r="H26" s="188"/>
      <c r="I26" s="188"/>
      <c r="J26" s="188"/>
      <c r="K26" s="181"/>
      <c r="L26" s="182"/>
      <c r="M26" s="182"/>
      <c r="N26" s="182"/>
      <c r="O26" s="182"/>
      <c r="P26" s="182"/>
      <c r="Q26" s="244" t="s">
        <v>54</v>
      </c>
    </row>
    <row r="27" customFormat="false" ht="22.5" hidden="false" customHeight="false" outlineLevel="0" collapsed="false">
      <c r="A27" s="366" t="str">
        <f aca="false">IF(COUNTBLANK(H27)=1," ",COUNTA($H$16:H27))</f>
        <v> </v>
      </c>
      <c r="B27" s="176" t="s">
        <v>70</v>
      </c>
      <c r="C27" s="185" t="s">
        <v>293</v>
      </c>
      <c r="D27" s="378" t="s">
        <v>77</v>
      </c>
      <c r="E27" s="379" t="n">
        <v>66.6</v>
      </c>
      <c r="F27" s="368"/>
      <c r="G27" s="168"/>
      <c r="H27" s="369"/>
      <c r="I27" s="368"/>
      <c r="J27" s="368"/>
      <c r="K27" s="181"/>
      <c r="L27" s="182"/>
      <c r="M27" s="182"/>
      <c r="N27" s="182"/>
      <c r="O27" s="182"/>
      <c r="P27" s="182"/>
      <c r="Q27" s="244" t="s">
        <v>54</v>
      </c>
    </row>
    <row r="28" customFormat="false" ht="11.25" hidden="false" customHeight="false" outlineLevel="0" collapsed="false">
      <c r="A28" s="366" t="str">
        <f aca="false">IF(COUNTBLANK(H28)=1," ",COUNTA($H$16:H28))</f>
        <v> </v>
      </c>
      <c r="B28" s="370"/>
      <c r="C28" s="371" t="s">
        <v>288</v>
      </c>
      <c r="D28" s="372" t="s">
        <v>77</v>
      </c>
      <c r="E28" s="368" t="n">
        <v>81.26</v>
      </c>
      <c r="F28" s="370"/>
      <c r="G28" s="368"/>
      <c r="H28" s="368"/>
      <c r="I28" s="371"/>
      <c r="J28" s="368"/>
      <c r="K28" s="181"/>
      <c r="L28" s="182"/>
      <c r="M28" s="182"/>
      <c r="N28" s="182"/>
      <c r="O28" s="182"/>
      <c r="P28" s="182"/>
      <c r="Q28" s="244" t="s">
        <v>54</v>
      </c>
    </row>
    <row r="29" customFormat="false" ht="11.25" hidden="false" customHeight="false" outlineLevel="0" collapsed="false">
      <c r="A29" s="366" t="str">
        <f aca="false">IF(COUNTBLANK(H29)=1," ",COUNTA($H$16:H29))</f>
        <v> </v>
      </c>
      <c r="B29" s="370"/>
      <c r="C29" s="373" t="s">
        <v>289</v>
      </c>
      <c r="D29" s="374" t="s">
        <v>290</v>
      </c>
      <c r="E29" s="368" t="n">
        <v>1.67</v>
      </c>
      <c r="F29" s="162"/>
      <c r="G29" s="162"/>
      <c r="H29" s="162"/>
      <c r="I29" s="375"/>
      <c r="J29" s="162"/>
      <c r="K29" s="181"/>
      <c r="L29" s="182"/>
      <c r="M29" s="182"/>
      <c r="N29" s="182"/>
      <c r="O29" s="182"/>
      <c r="P29" s="182"/>
      <c r="Q29" s="244" t="s">
        <v>54</v>
      </c>
    </row>
    <row r="30" customFormat="false" ht="33.75" hidden="false" customHeight="false" outlineLevel="0" collapsed="false">
      <c r="A30" s="366" t="str">
        <f aca="false">IF(COUNTBLANK(H30)=1," ",COUNTA($H$16:H30))</f>
        <v> </v>
      </c>
      <c r="B30" s="176" t="s">
        <v>70</v>
      </c>
      <c r="C30" s="185" t="s">
        <v>294</v>
      </c>
      <c r="D30" s="378" t="s">
        <v>72</v>
      </c>
      <c r="E30" s="379" t="n">
        <v>38.48</v>
      </c>
      <c r="F30" s="188"/>
      <c r="G30" s="168"/>
      <c r="H30" s="188"/>
      <c r="I30" s="188"/>
      <c r="J30" s="188"/>
      <c r="K30" s="181"/>
      <c r="L30" s="182"/>
      <c r="M30" s="182"/>
      <c r="N30" s="182"/>
      <c r="O30" s="182"/>
      <c r="P30" s="182"/>
      <c r="Q30" s="244" t="s">
        <v>54</v>
      </c>
    </row>
    <row r="31" customFormat="false" ht="22.5" hidden="false" customHeight="false" outlineLevel="0" collapsed="false">
      <c r="A31" s="366" t="str">
        <f aca="false">IF(COUNTBLANK(H31)=1," ",COUNTA($H$16:H31))</f>
        <v> </v>
      </c>
      <c r="B31" s="176" t="s">
        <v>70</v>
      </c>
      <c r="C31" s="185" t="s">
        <v>295</v>
      </c>
      <c r="D31" s="378" t="s">
        <v>72</v>
      </c>
      <c r="E31" s="379" t="n">
        <v>38.48</v>
      </c>
      <c r="F31" s="188"/>
      <c r="G31" s="168"/>
      <c r="H31" s="188"/>
      <c r="I31" s="188"/>
      <c r="J31" s="188"/>
      <c r="K31" s="181"/>
      <c r="L31" s="182"/>
      <c r="M31" s="182"/>
      <c r="N31" s="182"/>
      <c r="O31" s="182"/>
      <c r="P31" s="182"/>
      <c r="Q31" s="244" t="s">
        <v>54</v>
      </c>
    </row>
    <row r="32" customFormat="false" ht="11.25" hidden="false" customHeight="false" outlineLevel="0" collapsed="false">
      <c r="A32" s="366" t="str">
        <f aca="false">IF(COUNTBLANK(H32)=1," ",COUNTA($H$16:H32))</f>
        <v> </v>
      </c>
      <c r="B32" s="176"/>
      <c r="C32" s="376" t="s">
        <v>296</v>
      </c>
      <c r="D32" s="291"/>
      <c r="E32" s="377" t="n">
        <v>0</v>
      </c>
      <c r="F32" s="188"/>
      <c r="G32" s="188"/>
      <c r="H32" s="168"/>
      <c r="I32" s="188"/>
      <c r="J32" s="188"/>
      <c r="K32" s="181"/>
      <c r="L32" s="182"/>
      <c r="M32" s="182"/>
      <c r="N32" s="182"/>
      <c r="O32" s="182"/>
      <c r="P32" s="182"/>
      <c r="Q32" s="244" t="s">
        <v>54</v>
      </c>
    </row>
    <row r="33" customFormat="false" ht="33.75" hidden="false" customHeight="false" outlineLevel="0" collapsed="false">
      <c r="A33" s="366" t="str">
        <f aca="false">IF(COUNTBLANK(H33)=1," ",COUNTA($H$16:H33))</f>
        <v> </v>
      </c>
      <c r="B33" s="176" t="s">
        <v>70</v>
      </c>
      <c r="C33" s="185" t="s">
        <v>297</v>
      </c>
      <c r="D33" s="363" t="s">
        <v>72</v>
      </c>
      <c r="E33" s="367" t="n">
        <v>59.2</v>
      </c>
      <c r="F33" s="188"/>
      <c r="G33" s="168"/>
      <c r="H33" s="188"/>
      <c r="I33" s="188"/>
      <c r="J33" s="188"/>
      <c r="K33" s="181"/>
      <c r="L33" s="182"/>
      <c r="M33" s="182"/>
      <c r="N33" s="182"/>
      <c r="O33" s="182"/>
      <c r="P33" s="182"/>
      <c r="Q33" s="244" t="s">
        <v>54</v>
      </c>
    </row>
    <row r="34" customFormat="false" ht="33.75" hidden="false" customHeight="false" outlineLevel="0" collapsed="false">
      <c r="A34" s="366" t="str">
        <f aca="false">IF(COUNTBLANK(H34)=1," ",COUNTA($H$16:H34))</f>
        <v> </v>
      </c>
      <c r="B34" s="176" t="s">
        <v>70</v>
      </c>
      <c r="C34" s="185" t="s">
        <v>298</v>
      </c>
      <c r="D34" s="378" t="s">
        <v>77</v>
      </c>
      <c r="E34" s="379" t="n">
        <v>13.32</v>
      </c>
      <c r="F34" s="188"/>
      <c r="G34" s="168"/>
      <c r="H34" s="188"/>
      <c r="I34" s="188"/>
      <c r="J34" s="188"/>
      <c r="K34" s="181"/>
      <c r="L34" s="182"/>
      <c r="M34" s="182"/>
      <c r="N34" s="182"/>
      <c r="O34" s="182"/>
      <c r="P34" s="182"/>
      <c r="Q34" s="244" t="s">
        <v>54</v>
      </c>
    </row>
    <row r="35" customFormat="false" ht="22.5" hidden="false" customHeight="false" outlineLevel="0" collapsed="false">
      <c r="A35" s="366" t="str">
        <f aca="false">IF(COUNTBLANK(H35)=1," ",COUNTA($H$16:H35))</f>
        <v> </v>
      </c>
      <c r="B35" s="176" t="s">
        <v>70</v>
      </c>
      <c r="C35" s="185" t="s">
        <v>293</v>
      </c>
      <c r="D35" s="378" t="s">
        <v>77</v>
      </c>
      <c r="E35" s="379" t="n">
        <v>118.4</v>
      </c>
      <c r="F35" s="368"/>
      <c r="G35" s="168"/>
      <c r="H35" s="369"/>
      <c r="I35" s="368"/>
      <c r="J35" s="368"/>
      <c r="K35" s="181"/>
      <c r="L35" s="182"/>
      <c r="M35" s="182"/>
      <c r="N35" s="182"/>
      <c r="O35" s="182"/>
      <c r="P35" s="182"/>
      <c r="Q35" s="244" t="s">
        <v>54</v>
      </c>
    </row>
    <row r="36" customFormat="false" ht="11.25" hidden="false" customHeight="false" outlineLevel="0" collapsed="false">
      <c r="A36" s="366" t="str">
        <f aca="false">IF(COUNTBLANK(H36)=1," ",COUNTA($H$16:H36))</f>
        <v> </v>
      </c>
      <c r="B36" s="370"/>
      <c r="C36" s="371" t="s">
        <v>288</v>
      </c>
      <c r="D36" s="372" t="s">
        <v>77</v>
      </c>
      <c r="E36" s="368" t="n">
        <v>144.45</v>
      </c>
      <c r="F36" s="370"/>
      <c r="G36" s="368"/>
      <c r="H36" s="368"/>
      <c r="I36" s="371"/>
      <c r="J36" s="368"/>
      <c r="K36" s="181"/>
      <c r="L36" s="182"/>
      <c r="M36" s="182"/>
      <c r="N36" s="182"/>
      <c r="O36" s="182"/>
      <c r="P36" s="182"/>
      <c r="Q36" s="244" t="s">
        <v>54</v>
      </c>
    </row>
    <row r="37" customFormat="false" ht="11.25" hidden="false" customHeight="false" outlineLevel="0" collapsed="false">
      <c r="A37" s="366" t="str">
        <f aca="false">IF(COUNTBLANK(H37)=1," ",COUNTA($H$16:H37))</f>
        <v> </v>
      </c>
      <c r="B37" s="370"/>
      <c r="C37" s="373" t="s">
        <v>289</v>
      </c>
      <c r="D37" s="374" t="s">
        <v>290</v>
      </c>
      <c r="E37" s="368" t="n">
        <v>2.96</v>
      </c>
      <c r="F37" s="162"/>
      <c r="G37" s="162"/>
      <c r="H37" s="162"/>
      <c r="I37" s="375"/>
      <c r="J37" s="162"/>
      <c r="K37" s="181"/>
      <c r="L37" s="182"/>
      <c r="M37" s="182"/>
      <c r="N37" s="182"/>
      <c r="O37" s="182"/>
      <c r="P37" s="182"/>
      <c r="Q37" s="244" t="s">
        <v>54</v>
      </c>
    </row>
    <row r="38" customFormat="false" ht="11.25" hidden="false" customHeight="false" outlineLevel="0" collapsed="false">
      <c r="A38" s="366" t="str">
        <f aca="false">IF(COUNTBLANK(H38)=1," ",COUNTA($H$16:H38))</f>
        <v> </v>
      </c>
      <c r="B38" s="176"/>
      <c r="C38" s="376" t="s">
        <v>299</v>
      </c>
      <c r="D38" s="363"/>
      <c r="E38" s="367" t="n">
        <v>0</v>
      </c>
      <c r="F38" s="188"/>
      <c r="G38" s="188"/>
      <c r="H38" s="168"/>
      <c r="I38" s="168"/>
      <c r="J38" s="380"/>
      <c r="K38" s="181"/>
      <c r="L38" s="182"/>
      <c r="M38" s="182"/>
      <c r="N38" s="182"/>
      <c r="O38" s="182"/>
      <c r="P38" s="182"/>
      <c r="Q38" s="244" t="s">
        <v>54</v>
      </c>
    </row>
    <row r="39" customFormat="false" ht="11.25" hidden="false" customHeight="false" outlineLevel="0" collapsed="false">
      <c r="A39" s="366" t="str">
        <f aca="false">IF(COUNTBLANK(H39)=1," ",COUNTA($H$16:H39))</f>
        <v> </v>
      </c>
      <c r="B39" s="176" t="s">
        <v>70</v>
      </c>
      <c r="C39" s="296" t="s">
        <v>300</v>
      </c>
      <c r="D39" s="363" t="s">
        <v>72</v>
      </c>
      <c r="E39" s="367" t="n">
        <v>59.2</v>
      </c>
      <c r="F39" s="188"/>
      <c r="G39" s="168"/>
      <c r="H39" s="188"/>
      <c r="I39" s="188"/>
      <c r="J39" s="188"/>
      <c r="K39" s="181"/>
      <c r="L39" s="182"/>
      <c r="M39" s="182"/>
      <c r="N39" s="182"/>
      <c r="O39" s="182"/>
      <c r="P39" s="182"/>
      <c r="Q39" s="244" t="s">
        <v>54</v>
      </c>
    </row>
    <row r="40" customFormat="false" ht="11.25" hidden="false" customHeight="false" outlineLevel="0" collapsed="false">
      <c r="A40" s="366" t="str">
        <f aca="false">IF(COUNTBLANK(H40)=1," ",COUNTA($H$16:H40))</f>
        <v> </v>
      </c>
      <c r="B40" s="176" t="s">
        <v>70</v>
      </c>
      <c r="C40" s="381" t="s">
        <v>301</v>
      </c>
      <c r="D40" s="382" t="s">
        <v>124</v>
      </c>
      <c r="E40" s="382" t="n">
        <v>2.22</v>
      </c>
      <c r="F40" s="188"/>
      <c r="G40" s="168"/>
      <c r="H40" s="188"/>
      <c r="I40" s="168"/>
      <c r="J40" s="168"/>
      <c r="K40" s="181"/>
      <c r="L40" s="182"/>
      <c r="M40" s="182"/>
      <c r="N40" s="182"/>
      <c r="O40" s="182"/>
      <c r="P40" s="182"/>
      <c r="Q40" s="244" t="s">
        <v>54</v>
      </c>
    </row>
    <row r="41" customFormat="false" ht="11.25" hidden="false" customHeight="false" outlineLevel="0" collapsed="false">
      <c r="A41" s="366" t="str">
        <f aca="false">IF(COUNTBLANK(H41)=1," ",COUNTA($H$16:H41))</f>
        <v> </v>
      </c>
      <c r="B41" s="383"/>
      <c r="C41" s="383" t="s">
        <v>302</v>
      </c>
      <c r="D41" s="180" t="s">
        <v>124</v>
      </c>
      <c r="E41" s="188" t="n">
        <v>0.56</v>
      </c>
      <c r="F41" s="383"/>
      <c r="G41" s="188"/>
      <c r="H41" s="366"/>
      <c r="I41" s="168"/>
      <c r="J41" s="168"/>
      <c r="K41" s="181"/>
      <c r="L41" s="182"/>
      <c r="M41" s="182"/>
      <c r="N41" s="182"/>
      <c r="O41" s="182"/>
      <c r="P41" s="182"/>
      <c r="Q41" s="244" t="s">
        <v>54</v>
      </c>
    </row>
    <row r="42" customFormat="false" ht="11.25" hidden="false" customHeight="false" outlineLevel="0" collapsed="false">
      <c r="A42" s="366" t="str">
        <f aca="false">IF(COUNTBLANK(H42)=1," ",COUNTA($H$16:H42))</f>
        <v> </v>
      </c>
      <c r="B42" s="383"/>
      <c r="C42" s="383" t="s">
        <v>109</v>
      </c>
      <c r="D42" s="188" t="s">
        <v>110</v>
      </c>
      <c r="E42" s="168" t="n">
        <v>0.14</v>
      </c>
      <c r="F42" s="383"/>
      <c r="G42" s="188"/>
      <c r="H42" s="366"/>
      <c r="I42" s="168"/>
      <c r="J42" s="168"/>
      <c r="K42" s="181"/>
      <c r="L42" s="182"/>
      <c r="M42" s="182"/>
      <c r="N42" s="182"/>
      <c r="O42" s="182"/>
      <c r="P42" s="182"/>
      <c r="Q42" s="244" t="s">
        <v>54</v>
      </c>
    </row>
    <row r="43" customFormat="false" ht="11.25" hidden="false" customHeight="false" outlineLevel="0" collapsed="false">
      <c r="A43" s="366" t="str">
        <f aca="false">IF(COUNTBLANK(H43)=1," ",COUNTA($H$16:H43))</f>
        <v> </v>
      </c>
      <c r="B43" s="383"/>
      <c r="C43" s="383" t="s">
        <v>303</v>
      </c>
      <c r="D43" s="168" t="s">
        <v>95</v>
      </c>
      <c r="E43" s="188" t="n">
        <v>666</v>
      </c>
      <c r="F43" s="384"/>
      <c r="G43" s="385"/>
      <c r="H43" s="384"/>
      <c r="I43" s="168"/>
      <c r="J43" s="168"/>
      <c r="K43" s="181"/>
      <c r="L43" s="182"/>
      <c r="M43" s="182"/>
      <c r="N43" s="182"/>
      <c r="O43" s="182"/>
      <c r="P43" s="182"/>
      <c r="Q43" s="244" t="s">
        <v>54</v>
      </c>
    </row>
    <row r="44" customFormat="false" ht="22.5" hidden="false" customHeight="false" outlineLevel="0" collapsed="false">
      <c r="A44" s="366" t="str">
        <f aca="false">IF(COUNTBLANK(H44)=1," ",COUNTA($H$16:H44))</f>
        <v> </v>
      </c>
      <c r="B44" s="176" t="s">
        <v>70</v>
      </c>
      <c r="C44" s="296" t="s">
        <v>304</v>
      </c>
      <c r="D44" s="363" t="s">
        <v>77</v>
      </c>
      <c r="E44" s="367" t="n">
        <v>26.64</v>
      </c>
      <c r="F44" s="188"/>
      <c r="G44" s="168"/>
      <c r="H44" s="188"/>
      <c r="I44" s="188"/>
      <c r="J44" s="188"/>
      <c r="K44" s="181"/>
      <c r="L44" s="182"/>
      <c r="M44" s="182"/>
      <c r="N44" s="182"/>
      <c r="O44" s="182"/>
      <c r="P44" s="182"/>
      <c r="Q44" s="244" t="s">
        <v>54</v>
      </c>
    </row>
    <row r="45" customFormat="false" ht="22.5" hidden="false" customHeight="false" outlineLevel="0" collapsed="false">
      <c r="A45" s="366" t="str">
        <f aca="false">IF(COUNTBLANK(H45)=1," ",COUNTA($H$16:H45))</f>
        <v> </v>
      </c>
      <c r="B45" s="176" t="s">
        <v>70</v>
      </c>
      <c r="C45" s="296" t="s">
        <v>305</v>
      </c>
      <c r="D45" s="363" t="s">
        <v>306</v>
      </c>
      <c r="E45" s="367" t="n">
        <v>0.15</v>
      </c>
      <c r="F45" s="188"/>
      <c r="G45" s="168"/>
      <c r="H45" s="188"/>
      <c r="I45" s="188"/>
      <c r="J45" s="168"/>
      <c r="K45" s="181"/>
      <c r="L45" s="182"/>
      <c r="M45" s="182"/>
      <c r="N45" s="182"/>
      <c r="O45" s="182"/>
      <c r="P45" s="182"/>
      <c r="Q45" s="244" t="s">
        <v>54</v>
      </c>
    </row>
    <row r="46" customFormat="false" ht="11.25" hidden="false" customHeight="false" outlineLevel="0" collapsed="false">
      <c r="A46" s="366" t="str">
        <f aca="false">IF(COUNTBLANK(H46)=1," ",COUNTA($H$16:H46))</f>
        <v> </v>
      </c>
      <c r="B46" s="180"/>
      <c r="C46" s="180" t="s">
        <v>307</v>
      </c>
      <c r="D46" s="363" t="s">
        <v>124</v>
      </c>
      <c r="E46" s="188" t="n">
        <v>0.16</v>
      </c>
      <c r="F46" s="168"/>
      <c r="G46" s="168"/>
      <c r="H46" s="168"/>
      <c r="I46" s="168"/>
      <c r="J46" s="168"/>
      <c r="K46" s="181"/>
      <c r="L46" s="182"/>
      <c r="M46" s="182"/>
      <c r="N46" s="182"/>
      <c r="O46" s="182"/>
      <c r="P46" s="182"/>
      <c r="Q46" s="244" t="s">
        <v>54</v>
      </c>
    </row>
    <row r="47" customFormat="false" ht="22.5" hidden="false" customHeight="false" outlineLevel="0" collapsed="false">
      <c r="A47" s="366" t="str">
        <f aca="false">IF(COUNTBLANK(H47)=1," ",COUNTA($H$16:H47))</f>
        <v> </v>
      </c>
      <c r="B47" s="176" t="s">
        <v>70</v>
      </c>
      <c r="C47" s="296" t="s">
        <v>308</v>
      </c>
      <c r="D47" s="363" t="s">
        <v>306</v>
      </c>
      <c r="E47" s="386" t="n">
        <v>0.11</v>
      </c>
      <c r="F47" s="188"/>
      <c r="G47" s="168"/>
      <c r="H47" s="188"/>
      <c r="I47" s="188"/>
      <c r="J47" s="188"/>
      <c r="K47" s="181"/>
      <c r="L47" s="182"/>
      <c r="M47" s="182"/>
      <c r="N47" s="182"/>
      <c r="O47" s="182"/>
      <c r="P47" s="182"/>
      <c r="Q47" s="244" t="s">
        <v>54</v>
      </c>
    </row>
    <row r="48" customFormat="false" ht="11.25" hidden="false" customHeight="false" outlineLevel="0" collapsed="false">
      <c r="A48" s="366" t="str">
        <f aca="false">IF(COUNTBLANK(H48)=1," ",COUNTA($H$16:H48))</f>
        <v> </v>
      </c>
      <c r="B48" s="383"/>
      <c r="C48" s="188" t="s">
        <v>309</v>
      </c>
      <c r="D48" s="188" t="s">
        <v>124</v>
      </c>
      <c r="E48" s="188" t="n">
        <v>0.12</v>
      </c>
      <c r="F48" s="188"/>
      <c r="G48" s="188"/>
      <c r="H48" s="188"/>
      <c r="I48" s="188"/>
      <c r="J48" s="188"/>
      <c r="K48" s="181"/>
      <c r="L48" s="182"/>
      <c r="M48" s="182"/>
      <c r="N48" s="182"/>
      <c r="O48" s="182"/>
      <c r="P48" s="182"/>
      <c r="Q48" s="244" t="s">
        <v>54</v>
      </c>
    </row>
    <row r="49" customFormat="false" ht="11.25" hidden="false" customHeight="false" outlineLevel="0" collapsed="false">
      <c r="A49" s="366" t="str">
        <f aca="false">IF(COUNTBLANK(H49)=1," ",COUNTA($H$16:H49))</f>
        <v> </v>
      </c>
      <c r="B49" s="383"/>
      <c r="C49" s="188" t="s">
        <v>310</v>
      </c>
      <c r="D49" s="188" t="s">
        <v>88</v>
      </c>
      <c r="E49" s="188" t="n">
        <v>3.63</v>
      </c>
      <c r="F49" s="188"/>
      <c r="G49" s="188"/>
      <c r="H49" s="188"/>
      <c r="I49" s="188"/>
      <c r="J49" s="188"/>
      <c r="K49" s="181"/>
      <c r="L49" s="182"/>
      <c r="M49" s="182"/>
      <c r="N49" s="182"/>
      <c r="O49" s="182"/>
      <c r="P49" s="182"/>
      <c r="Q49" s="244" t="s">
        <v>54</v>
      </c>
    </row>
    <row r="50" customFormat="false" ht="22.5" hidden="false" customHeight="false" outlineLevel="0" collapsed="false">
      <c r="A50" s="366" t="str">
        <f aca="false">IF(COUNTBLANK(H50)=1," ",COUNTA($H$16:H50))</f>
        <v> </v>
      </c>
      <c r="B50" s="176" t="s">
        <v>70</v>
      </c>
      <c r="C50" s="296" t="s">
        <v>311</v>
      </c>
      <c r="D50" s="363" t="s">
        <v>306</v>
      </c>
      <c r="E50" s="386" t="n">
        <v>0.05</v>
      </c>
      <c r="F50" s="188"/>
      <c r="G50" s="168"/>
      <c r="H50" s="188"/>
      <c r="I50" s="188"/>
      <c r="J50" s="188"/>
      <c r="K50" s="181"/>
      <c r="L50" s="182"/>
      <c r="M50" s="182"/>
      <c r="N50" s="182"/>
      <c r="O50" s="182"/>
      <c r="P50" s="182"/>
      <c r="Q50" s="244" t="s">
        <v>54</v>
      </c>
    </row>
    <row r="51" customFormat="false" ht="11.25" hidden="false" customHeight="false" outlineLevel="0" collapsed="false">
      <c r="A51" s="366" t="str">
        <f aca="false">IF(COUNTBLANK(H51)=1," ",COUNTA($H$16:H51))</f>
        <v> </v>
      </c>
      <c r="B51" s="383"/>
      <c r="C51" s="188" t="s">
        <v>309</v>
      </c>
      <c r="D51" s="188" t="s">
        <v>124</v>
      </c>
      <c r="E51" s="188" t="n">
        <v>0.05</v>
      </c>
      <c r="F51" s="188"/>
      <c r="G51" s="188"/>
      <c r="H51" s="188"/>
      <c r="I51" s="188"/>
      <c r="J51" s="188"/>
      <c r="K51" s="181"/>
      <c r="L51" s="182"/>
      <c r="M51" s="182"/>
      <c r="N51" s="182"/>
      <c r="O51" s="182"/>
      <c r="P51" s="182"/>
      <c r="Q51" s="244" t="s">
        <v>54</v>
      </c>
    </row>
    <row r="52" customFormat="false" ht="11.25" hidden="false" customHeight="false" outlineLevel="0" collapsed="false">
      <c r="A52" s="366" t="str">
        <f aca="false">IF(COUNTBLANK(H52)=1," ",COUNTA($H$16:H52))</f>
        <v> </v>
      </c>
      <c r="B52" s="383"/>
      <c r="C52" s="188" t="s">
        <v>310</v>
      </c>
      <c r="D52" s="188" t="s">
        <v>88</v>
      </c>
      <c r="E52" s="188" t="n">
        <v>1.56</v>
      </c>
      <c r="F52" s="188"/>
      <c r="G52" s="188"/>
      <c r="H52" s="188"/>
      <c r="I52" s="188"/>
      <c r="J52" s="188"/>
      <c r="K52" s="181"/>
      <c r="L52" s="182"/>
      <c r="M52" s="182"/>
      <c r="N52" s="182"/>
      <c r="O52" s="182"/>
      <c r="P52" s="182"/>
      <c r="Q52" s="244" t="s">
        <v>54</v>
      </c>
    </row>
    <row r="53" customFormat="false" ht="33.75" hidden="false" customHeight="false" outlineLevel="0" collapsed="false">
      <c r="A53" s="366" t="str">
        <f aca="false">IF(COUNTBLANK(H53)=1," ",COUNTA($H$16:H53))</f>
        <v> </v>
      </c>
      <c r="B53" s="176" t="s">
        <v>70</v>
      </c>
      <c r="C53" s="296" t="s">
        <v>312</v>
      </c>
      <c r="D53" s="363" t="s">
        <v>88</v>
      </c>
      <c r="E53" s="367" t="n">
        <v>66.6</v>
      </c>
      <c r="F53" s="188"/>
      <c r="G53" s="168"/>
      <c r="H53" s="188"/>
      <c r="I53" s="188"/>
      <c r="J53" s="188"/>
      <c r="K53" s="181"/>
      <c r="L53" s="182"/>
      <c r="M53" s="182"/>
      <c r="N53" s="182"/>
      <c r="O53" s="182"/>
      <c r="P53" s="182"/>
      <c r="Q53" s="244" t="s">
        <v>54</v>
      </c>
    </row>
    <row r="54" customFormat="false" ht="33.75" hidden="false" customHeight="false" outlineLevel="0" collapsed="false">
      <c r="A54" s="366" t="str">
        <f aca="false">IF(COUNTBLANK(H54)=1," ",COUNTA($H$16:H54))</f>
        <v> </v>
      </c>
      <c r="B54" s="176" t="s">
        <v>70</v>
      </c>
      <c r="C54" s="296" t="s">
        <v>313</v>
      </c>
      <c r="D54" s="363" t="s">
        <v>88</v>
      </c>
      <c r="E54" s="367" t="n">
        <v>37</v>
      </c>
      <c r="F54" s="188"/>
      <c r="G54" s="168"/>
      <c r="H54" s="188"/>
      <c r="I54" s="188"/>
      <c r="J54" s="188"/>
      <c r="K54" s="181"/>
      <c r="L54" s="182"/>
      <c r="M54" s="182"/>
      <c r="N54" s="182"/>
      <c r="O54" s="182"/>
      <c r="P54" s="182"/>
      <c r="Q54" s="244" t="s">
        <v>54</v>
      </c>
    </row>
    <row r="55" customFormat="false" ht="33.75" hidden="false" customHeight="false" outlineLevel="0" collapsed="false">
      <c r="A55" s="366" t="str">
        <f aca="false">IF(COUNTBLANK(H55)=1," ",COUNTA($H$16:H55))</f>
        <v> </v>
      </c>
      <c r="B55" s="176" t="s">
        <v>70</v>
      </c>
      <c r="C55" s="296" t="s">
        <v>314</v>
      </c>
      <c r="D55" s="363" t="s">
        <v>77</v>
      </c>
      <c r="E55" s="367" t="n">
        <v>51.8</v>
      </c>
      <c r="F55" s="188"/>
      <c r="G55" s="168"/>
      <c r="H55" s="188"/>
      <c r="I55" s="188"/>
      <c r="J55" s="188"/>
      <c r="K55" s="181"/>
      <c r="L55" s="182"/>
      <c r="M55" s="182"/>
      <c r="N55" s="182"/>
      <c r="O55" s="182"/>
      <c r="P55" s="182"/>
      <c r="Q55" s="244" t="s">
        <v>54</v>
      </c>
    </row>
    <row r="56" customFormat="false" ht="22.5" hidden="false" customHeight="false" outlineLevel="0" collapsed="false">
      <c r="A56" s="366" t="str">
        <f aca="false">IF(COUNTBLANK(H56)=1," ",COUNTA($H$16:H56))</f>
        <v> </v>
      </c>
      <c r="B56" s="176" t="s">
        <v>70</v>
      </c>
      <c r="C56" s="296" t="s">
        <v>315</v>
      </c>
      <c r="D56" s="363" t="s">
        <v>72</v>
      </c>
      <c r="E56" s="367" t="n">
        <v>34.04</v>
      </c>
      <c r="F56" s="188"/>
      <c r="G56" s="168"/>
      <c r="H56" s="188"/>
      <c r="I56" s="188"/>
      <c r="J56" s="188"/>
      <c r="K56" s="181"/>
      <c r="L56" s="182"/>
      <c r="M56" s="182"/>
      <c r="N56" s="182"/>
      <c r="O56" s="182"/>
      <c r="P56" s="182"/>
      <c r="Q56" s="244" t="s">
        <v>54</v>
      </c>
    </row>
    <row r="57" customFormat="false" ht="11.25" hidden="false" customHeight="false" outlineLevel="0" collapsed="false">
      <c r="A57" s="366" t="str">
        <f aca="false">IF(COUNTBLANK(H57)=1," ",COUNTA($H$16:H57))</f>
        <v> </v>
      </c>
      <c r="B57" s="383"/>
      <c r="C57" s="188" t="s">
        <v>109</v>
      </c>
      <c r="D57" s="188" t="s">
        <v>110</v>
      </c>
      <c r="E57" s="168" t="n">
        <v>2.96</v>
      </c>
      <c r="F57" s="188"/>
      <c r="G57" s="188"/>
      <c r="H57" s="188"/>
      <c r="I57" s="188"/>
      <c r="J57" s="188"/>
      <c r="K57" s="181"/>
      <c r="L57" s="182"/>
      <c r="M57" s="182"/>
      <c r="N57" s="182"/>
      <c r="O57" s="182"/>
      <c r="P57" s="182"/>
      <c r="Q57" s="244" t="s">
        <v>54</v>
      </c>
    </row>
    <row r="58" customFormat="false" ht="11.25" hidden="false" customHeight="false" outlineLevel="0" collapsed="false">
      <c r="A58" s="366" t="str">
        <f aca="false">IF(COUNTBLANK(H58)=1," ",COUNTA($H$16:H58))</f>
        <v> </v>
      </c>
      <c r="B58" s="383"/>
      <c r="C58" s="188" t="s">
        <v>316</v>
      </c>
      <c r="D58" s="372" t="s">
        <v>77</v>
      </c>
      <c r="E58" s="188" t="n">
        <v>22.13</v>
      </c>
      <c r="F58" s="188"/>
      <c r="G58" s="188"/>
      <c r="H58" s="188"/>
      <c r="I58" s="188"/>
      <c r="J58" s="188"/>
      <c r="K58" s="181"/>
      <c r="L58" s="182"/>
      <c r="M58" s="182"/>
      <c r="N58" s="182"/>
      <c r="O58" s="182"/>
      <c r="P58" s="182"/>
      <c r="Q58" s="244" t="s">
        <v>54</v>
      </c>
    </row>
    <row r="59" customFormat="false" ht="22.5" hidden="false" customHeight="false" outlineLevel="0" collapsed="false">
      <c r="A59" s="366" t="str">
        <f aca="false">IF(COUNTBLANK(H59)=1," ",COUNTA($H$16:H59))</f>
        <v> </v>
      </c>
      <c r="B59" s="176" t="s">
        <v>70</v>
      </c>
      <c r="C59" s="296" t="s">
        <v>317</v>
      </c>
      <c r="D59" s="363" t="s">
        <v>72</v>
      </c>
      <c r="E59" s="367" t="n">
        <v>23.68</v>
      </c>
      <c r="F59" s="188"/>
      <c r="G59" s="168"/>
      <c r="H59" s="188"/>
      <c r="I59" s="188"/>
      <c r="J59" s="188"/>
      <c r="K59" s="181"/>
      <c r="L59" s="182"/>
      <c r="M59" s="182"/>
      <c r="N59" s="182"/>
      <c r="O59" s="182"/>
      <c r="P59" s="182"/>
      <c r="Q59" s="244" t="s">
        <v>54</v>
      </c>
    </row>
    <row r="60" customFormat="false" ht="11.25" hidden="false" customHeight="false" outlineLevel="0" collapsed="false">
      <c r="A60" s="366" t="str">
        <f aca="false">IF(COUNTBLANK(H60)=1," ",COUNTA($H$16:H60))</f>
        <v> </v>
      </c>
      <c r="B60" s="383"/>
      <c r="C60" s="188" t="s">
        <v>109</v>
      </c>
      <c r="D60" s="188" t="s">
        <v>110</v>
      </c>
      <c r="E60" s="168" t="n">
        <v>2.96</v>
      </c>
      <c r="F60" s="188"/>
      <c r="G60" s="188"/>
      <c r="H60" s="188"/>
      <c r="I60" s="188"/>
      <c r="J60" s="188"/>
      <c r="K60" s="181"/>
      <c r="L60" s="182"/>
      <c r="M60" s="182"/>
      <c r="N60" s="182"/>
      <c r="O60" s="182"/>
      <c r="P60" s="182"/>
      <c r="Q60" s="244" t="s">
        <v>54</v>
      </c>
    </row>
    <row r="61" customFormat="false" ht="11.25" hidden="false" customHeight="false" outlineLevel="0" collapsed="false">
      <c r="A61" s="366" t="str">
        <f aca="false">IF(COUNTBLANK(H61)=1," ",COUNTA($H$16:H61))</f>
        <v> </v>
      </c>
      <c r="B61" s="383"/>
      <c r="C61" s="188" t="s">
        <v>316</v>
      </c>
      <c r="D61" s="372" t="s">
        <v>77</v>
      </c>
      <c r="E61" s="188" t="n">
        <v>13.03</v>
      </c>
      <c r="F61" s="188"/>
      <c r="G61" s="188"/>
      <c r="H61" s="188"/>
      <c r="I61" s="188"/>
      <c r="J61" s="188"/>
      <c r="K61" s="181"/>
      <c r="L61" s="182"/>
      <c r="M61" s="182"/>
      <c r="N61" s="182"/>
      <c r="O61" s="182"/>
      <c r="P61" s="182"/>
      <c r="Q61" s="244" t="s">
        <v>54</v>
      </c>
    </row>
    <row r="62" customFormat="false" ht="22.5" hidden="false" customHeight="false" outlineLevel="0" collapsed="false">
      <c r="A62" s="366" t="str">
        <f aca="false">IF(COUNTBLANK(H62)=1," ",COUNTA($H$16:H62))</f>
        <v> </v>
      </c>
      <c r="B62" s="176" t="s">
        <v>70</v>
      </c>
      <c r="C62" s="185" t="s">
        <v>318</v>
      </c>
      <c r="D62" s="363" t="s">
        <v>77</v>
      </c>
      <c r="E62" s="367" t="n">
        <v>8.88</v>
      </c>
      <c r="F62" s="188"/>
      <c r="G62" s="168"/>
      <c r="H62" s="188"/>
      <c r="I62" s="188"/>
      <c r="J62" s="188"/>
      <c r="K62" s="181"/>
      <c r="L62" s="182"/>
      <c r="M62" s="182"/>
      <c r="N62" s="182"/>
      <c r="O62" s="182"/>
      <c r="P62" s="182"/>
      <c r="Q62" s="244" t="s">
        <v>54</v>
      </c>
    </row>
    <row r="63" customFormat="false" ht="22.5" hidden="false" customHeight="false" outlineLevel="0" collapsed="false">
      <c r="A63" s="366" t="str">
        <f aca="false">IF(COUNTBLANK(H63)=1," ",COUNTA($H$16:H63))</f>
        <v> </v>
      </c>
      <c r="B63" s="176" t="s">
        <v>70</v>
      </c>
      <c r="C63" s="185" t="s">
        <v>319</v>
      </c>
      <c r="D63" s="363" t="s">
        <v>72</v>
      </c>
      <c r="E63" s="367" t="n">
        <v>51.8</v>
      </c>
      <c r="F63" s="188"/>
      <c r="G63" s="168"/>
      <c r="H63" s="188"/>
      <c r="I63" s="188"/>
      <c r="J63" s="188"/>
      <c r="K63" s="181"/>
      <c r="L63" s="182"/>
      <c r="M63" s="182"/>
      <c r="N63" s="182"/>
      <c r="O63" s="182"/>
      <c r="P63" s="182"/>
      <c r="Q63" s="244" t="s">
        <v>54</v>
      </c>
    </row>
    <row r="64" customFormat="false" ht="11.25" hidden="false" customHeight="false" outlineLevel="0" collapsed="false">
      <c r="A64" s="366" t="str">
        <f aca="false">IF(COUNTBLANK(H64)=1," ",COUNTA($H$16:H64))</f>
        <v> </v>
      </c>
      <c r="B64" s="176" t="s">
        <v>70</v>
      </c>
      <c r="C64" s="185" t="s">
        <v>320</v>
      </c>
      <c r="D64" s="363" t="s">
        <v>124</v>
      </c>
      <c r="E64" s="367" t="n">
        <v>0.6</v>
      </c>
      <c r="F64" s="168"/>
      <c r="G64" s="168"/>
      <c r="H64" s="168"/>
      <c r="I64" s="168"/>
      <c r="J64" s="168"/>
      <c r="K64" s="181"/>
      <c r="L64" s="182"/>
      <c r="M64" s="182"/>
      <c r="N64" s="182"/>
      <c r="O64" s="182"/>
      <c r="P64" s="182"/>
      <c r="Q64" s="244" t="s">
        <v>54</v>
      </c>
    </row>
    <row r="65" customFormat="false" ht="11.25" hidden="false" customHeight="false" outlineLevel="0" collapsed="false">
      <c r="A65" s="366" t="str">
        <f aca="false">IF(COUNTBLANK(H65)=1," ",COUNTA($H$16:H65))</f>
        <v> </v>
      </c>
      <c r="B65" s="176" t="s">
        <v>70</v>
      </c>
      <c r="C65" s="185" t="s">
        <v>321</v>
      </c>
      <c r="D65" s="363" t="s">
        <v>77</v>
      </c>
      <c r="E65" s="367" t="n">
        <v>8.14</v>
      </c>
      <c r="F65" s="188"/>
      <c r="G65" s="168"/>
      <c r="H65" s="188"/>
      <c r="I65" s="188"/>
      <c r="J65" s="188"/>
      <c r="K65" s="181"/>
      <c r="L65" s="182"/>
      <c r="M65" s="182"/>
      <c r="N65" s="182"/>
      <c r="O65" s="182"/>
      <c r="P65" s="182"/>
      <c r="Q65" s="244" t="s">
        <v>54</v>
      </c>
    </row>
    <row r="66" customFormat="false" ht="22.5" hidden="false" customHeight="false" outlineLevel="0" collapsed="false">
      <c r="A66" s="366" t="str">
        <f aca="false">IF(COUNTBLANK(H66)=1," ",COUNTA($H$16:H66))</f>
        <v> </v>
      </c>
      <c r="B66" s="176" t="s">
        <v>70</v>
      </c>
      <c r="C66" s="387" t="s">
        <v>322</v>
      </c>
      <c r="D66" s="363" t="s">
        <v>77</v>
      </c>
      <c r="E66" s="367" t="n">
        <v>8.88</v>
      </c>
      <c r="F66" s="188"/>
      <c r="G66" s="168"/>
      <c r="H66" s="188"/>
      <c r="I66" s="188"/>
      <c r="J66" s="188"/>
      <c r="K66" s="181"/>
      <c r="L66" s="182"/>
      <c r="M66" s="182"/>
      <c r="N66" s="182"/>
      <c r="O66" s="182"/>
      <c r="P66" s="182"/>
      <c r="Q66" s="244" t="s">
        <v>54</v>
      </c>
    </row>
    <row r="67" customFormat="false" ht="11.25" hidden="false" customHeight="false" outlineLevel="0" collapsed="false">
      <c r="A67" s="366" t="str">
        <f aca="false">IF(COUNTBLANK(H67)=1," ",COUNTA($H$16:H67))</f>
        <v> </v>
      </c>
      <c r="B67" s="383"/>
      <c r="C67" s="188" t="s">
        <v>109</v>
      </c>
      <c r="D67" s="188" t="s">
        <v>110</v>
      </c>
      <c r="E67" s="168" t="n">
        <v>1.48</v>
      </c>
      <c r="F67" s="188"/>
      <c r="G67" s="188"/>
      <c r="H67" s="188"/>
      <c r="I67" s="188"/>
      <c r="J67" s="188"/>
      <c r="K67" s="181"/>
      <c r="L67" s="182"/>
      <c r="M67" s="182"/>
      <c r="N67" s="182"/>
      <c r="O67" s="182"/>
      <c r="P67" s="182"/>
      <c r="Q67" s="244" t="s">
        <v>54</v>
      </c>
    </row>
    <row r="68" customFormat="false" ht="11.25" hidden="false" customHeight="false" outlineLevel="0" collapsed="false">
      <c r="A68" s="366" t="str">
        <f aca="false">IF(COUNTBLANK(H68)=1," ",COUNTA($H$16:H68))</f>
        <v> </v>
      </c>
      <c r="B68" s="383"/>
      <c r="C68" s="188" t="s">
        <v>316</v>
      </c>
      <c r="D68" s="372" t="s">
        <v>77</v>
      </c>
      <c r="E68" s="188" t="n">
        <v>9.77</v>
      </c>
      <c r="F68" s="188"/>
      <c r="G68" s="188"/>
      <c r="H68" s="188"/>
      <c r="I68" s="188"/>
      <c r="J68" s="188"/>
      <c r="K68" s="181"/>
      <c r="L68" s="182"/>
      <c r="M68" s="182"/>
      <c r="N68" s="182"/>
      <c r="O68" s="182"/>
      <c r="P68" s="182"/>
      <c r="Q68" s="244" t="s">
        <v>54</v>
      </c>
    </row>
    <row r="69" customFormat="false" ht="33.75" hidden="false" customHeight="false" outlineLevel="0" collapsed="false">
      <c r="A69" s="366" t="str">
        <f aca="false">IF(COUNTBLANK(H69)=1," ",COUNTA($H$16:H69))</f>
        <v> </v>
      </c>
      <c r="B69" s="176" t="s">
        <v>70</v>
      </c>
      <c r="C69" s="387" t="s">
        <v>323</v>
      </c>
      <c r="D69" s="363" t="s">
        <v>77</v>
      </c>
      <c r="E69" s="367" t="n">
        <v>51.8</v>
      </c>
      <c r="F69" s="188"/>
      <c r="G69" s="168"/>
      <c r="H69" s="188"/>
      <c r="I69" s="188"/>
      <c r="J69" s="188"/>
      <c r="K69" s="181"/>
      <c r="L69" s="182"/>
      <c r="M69" s="182"/>
      <c r="N69" s="182"/>
      <c r="O69" s="182"/>
      <c r="P69" s="182"/>
      <c r="Q69" s="244" t="s">
        <v>54</v>
      </c>
    </row>
    <row r="70" customFormat="false" ht="22.5" hidden="false" customHeight="false" outlineLevel="0" collapsed="false">
      <c r="A70" s="366" t="str">
        <f aca="false">IF(COUNTBLANK(H70)=1," ",COUNTA($H$16:H70))</f>
        <v> </v>
      </c>
      <c r="B70" s="176" t="s">
        <v>70</v>
      </c>
      <c r="C70" s="387" t="s">
        <v>324</v>
      </c>
      <c r="D70" s="363" t="s">
        <v>77</v>
      </c>
      <c r="E70" s="367" t="n">
        <v>29.6</v>
      </c>
      <c r="F70" s="188"/>
      <c r="G70" s="168"/>
      <c r="H70" s="188"/>
      <c r="I70" s="188"/>
      <c r="J70" s="188"/>
      <c r="K70" s="181"/>
      <c r="L70" s="182"/>
      <c r="M70" s="182"/>
      <c r="N70" s="182"/>
      <c r="O70" s="182"/>
      <c r="P70" s="182"/>
      <c r="Q70" s="244" t="s">
        <v>54</v>
      </c>
    </row>
    <row r="71" customFormat="false" ht="11.25" hidden="false" customHeight="false" outlineLevel="0" collapsed="false">
      <c r="A71" s="366" t="str">
        <f aca="false">IF(COUNTBLANK(H71)=1," ",COUNTA($H$16:H71))</f>
        <v> </v>
      </c>
      <c r="B71" s="176"/>
      <c r="C71" s="188" t="s">
        <v>273</v>
      </c>
      <c r="D71" s="188" t="s">
        <v>88</v>
      </c>
      <c r="E71" s="188" t="n">
        <v>284.16</v>
      </c>
      <c r="F71" s="188"/>
      <c r="G71" s="188"/>
      <c r="H71" s="188"/>
      <c r="I71" s="188"/>
      <c r="J71" s="188"/>
      <c r="K71" s="181"/>
      <c r="L71" s="182"/>
      <c r="M71" s="182"/>
      <c r="N71" s="182"/>
      <c r="O71" s="182"/>
      <c r="P71" s="182"/>
      <c r="Q71" s="244" t="s">
        <v>54</v>
      </c>
    </row>
    <row r="72" customFormat="false" ht="11.25" hidden="false" customHeight="false" outlineLevel="0" collapsed="false">
      <c r="A72" s="366" t="str">
        <f aca="false">IF(COUNTBLANK(H72)=1," ",COUNTA($H$16:H72))</f>
        <v> </v>
      </c>
      <c r="B72" s="176"/>
      <c r="C72" s="188" t="s">
        <v>101</v>
      </c>
      <c r="D72" s="372" t="s">
        <v>77</v>
      </c>
      <c r="E72" s="188" t="n">
        <v>44.4</v>
      </c>
      <c r="F72" s="188"/>
      <c r="G72" s="188"/>
      <c r="H72" s="188"/>
      <c r="I72" s="188"/>
      <c r="J72" s="188"/>
      <c r="K72" s="181"/>
      <c r="L72" s="182"/>
      <c r="M72" s="182"/>
      <c r="N72" s="182"/>
      <c r="O72" s="182"/>
      <c r="P72" s="182"/>
      <c r="Q72" s="244" t="s">
        <v>54</v>
      </c>
    </row>
    <row r="73" customFormat="false" ht="11.25" hidden="false" customHeight="false" outlineLevel="0" collapsed="false">
      <c r="A73" s="366" t="str">
        <f aca="false">IF(COUNTBLANK(H73)=1," ",COUNTA($H$16:H73))</f>
        <v> </v>
      </c>
      <c r="B73" s="383"/>
      <c r="C73" s="188" t="s">
        <v>325</v>
      </c>
      <c r="D73" s="188" t="s">
        <v>88</v>
      </c>
      <c r="E73" s="188" t="n">
        <v>11.84</v>
      </c>
      <c r="F73" s="188"/>
      <c r="G73" s="188"/>
      <c r="H73" s="188"/>
      <c r="I73" s="188"/>
      <c r="J73" s="188"/>
      <c r="K73" s="181"/>
      <c r="L73" s="182"/>
      <c r="M73" s="182"/>
      <c r="N73" s="182"/>
      <c r="O73" s="182"/>
      <c r="P73" s="182"/>
      <c r="Q73" s="244" t="s">
        <v>54</v>
      </c>
    </row>
    <row r="74" customFormat="false" ht="11.25" hidden="false" customHeight="false" outlineLevel="0" collapsed="false">
      <c r="A74" s="366" t="str">
        <f aca="false">IF(COUNTBLANK(H74)=1," ",COUNTA($H$16:H74))</f>
        <v> </v>
      </c>
      <c r="B74" s="383"/>
      <c r="C74" s="188" t="s">
        <v>326</v>
      </c>
      <c r="D74" s="188" t="s">
        <v>88</v>
      </c>
      <c r="E74" s="188" t="n">
        <v>8.88</v>
      </c>
      <c r="F74" s="188"/>
      <c r="G74" s="188"/>
      <c r="H74" s="188"/>
      <c r="I74" s="188"/>
      <c r="J74" s="188"/>
      <c r="K74" s="181"/>
      <c r="L74" s="182"/>
      <c r="M74" s="182"/>
      <c r="N74" s="182"/>
      <c r="O74" s="182"/>
      <c r="P74" s="182"/>
      <c r="Q74" s="244" t="s">
        <v>54</v>
      </c>
    </row>
    <row r="75" customFormat="false" ht="11.25" hidden="false" customHeight="false" outlineLevel="0" collapsed="false">
      <c r="A75" s="366" t="str">
        <f aca="false">IF(COUNTBLANK(H75)=1," ",COUNTA($H$16:H75))</f>
        <v> </v>
      </c>
      <c r="B75" s="383"/>
      <c r="C75" s="188" t="s">
        <v>327</v>
      </c>
      <c r="D75" s="188" t="s">
        <v>72</v>
      </c>
      <c r="E75" s="188" t="n">
        <v>0.6</v>
      </c>
      <c r="F75" s="188"/>
      <c r="G75" s="188"/>
      <c r="H75" s="188"/>
      <c r="I75" s="188"/>
      <c r="J75" s="188"/>
      <c r="K75" s="181"/>
      <c r="L75" s="182"/>
      <c r="M75" s="182"/>
      <c r="N75" s="182"/>
      <c r="O75" s="182"/>
      <c r="P75" s="182"/>
      <c r="Q75" s="244" t="s">
        <v>54</v>
      </c>
    </row>
    <row r="76" customFormat="false" ht="11.25" hidden="false" customHeight="false" outlineLevel="0" collapsed="false">
      <c r="A76" s="366" t="str">
        <f aca="false">IF(COUNTBLANK(H76)=1," ",COUNTA($H$16:H76))</f>
        <v> </v>
      </c>
      <c r="B76" s="176" t="s">
        <v>70</v>
      </c>
      <c r="C76" s="296" t="s">
        <v>328</v>
      </c>
      <c r="D76" s="363" t="s">
        <v>95</v>
      </c>
      <c r="E76" s="388" t="n">
        <v>5.92</v>
      </c>
      <c r="F76" s="188"/>
      <c r="G76" s="168"/>
      <c r="H76" s="188"/>
      <c r="I76" s="188"/>
      <c r="J76" s="188"/>
      <c r="K76" s="181"/>
      <c r="L76" s="182"/>
      <c r="M76" s="182"/>
      <c r="N76" s="182"/>
      <c r="O76" s="182"/>
      <c r="P76" s="182"/>
      <c r="Q76" s="244" t="s">
        <v>54</v>
      </c>
    </row>
    <row r="77" customFormat="false" ht="22.5" hidden="false" customHeight="false" outlineLevel="0" collapsed="false">
      <c r="A77" s="366" t="str">
        <f aca="false">IF(COUNTBLANK(H77)=1," ",COUNTA($H$16:H77))</f>
        <v> </v>
      </c>
      <c r="B77" s="176" t="s">
        <v>70</v>
      </c>
      <c r="C77" s="296" t="s">
        <v>329</v>
      </c>
      <c r="D77" s="363" t="s">
        <v>72</v>
      </c>
      <c r="E77" s="388" t="n">
        <v>17.76</v>
      </c>
      <c r="F77" s="168"/>
      <c r="G77" s="168"/>
      <c r="H77" s="168"/>
      <c r="I77" s="365"/>
      <c r="J77" s="168"/>
      <c r="K77" s="181"/>
      <c r="L77" s="182"/>
      <c r="M77" s="182"/>
      <c r="N77" s="182"/>
      <c r="O77" s="182"/>
      <c r="P77" s="182"/>
      <c r="Q77" s="244" t="s">
        <v>54</v>
      </c>
    </row>
    <row r="78" customFormat="false" ht="11.25" hidden="false" customHeight="false" outlineLevel="0" collapsed="false">
      <c r="A78" s="366" t="str">
        <f aca="false">IF(COUNTBLANK(H78)=1," ",COUNTA($H$16:H78))</f>
        <v> </v>
      </c>
      <c r="B78" s="176" t="s">
        <v>70</v>
      </c>
      <c r="C78" s="296" t="s">
        <v>330</v>
      </c>
      <c r="D78" s="363" t="s">
        <v>77</v>
      </c>
      <c r="E78" s="388" t="n">
        <v>8.88</v>
      </c>
      <c r="F78" s="368"/>
      <c r="G78" s="168"/>
      <c r="H78" s="369"/>
      <c r="I78" s="368"/>
      <c r="J78" s="368"/>
      <c r="K78" s="181"/>
      <c r="L78" s="182"/>
      <c r="M78" s="182"/>
      <c r="N78" s="182"/>
      <c r="O78" s="182"/>
      <c r="P78" s="182"/>
      <c r="Q78" s="244" t="s">
        <v>54</v>
      </c>
    </row>
    <row r="79" customFormat="false" ht="11.25" hidden="false" customHeight="false" outlineLevel="0" collapsed="false">
      <c r="A79" s="366" t="str">
        <f aca="false">IF(COUNTBLANK(H79)=1," ",COUNTA($H$16:H79))</f>
        <v> </v>
      </c>
      <c r="B79" s="370"/>
      <c r="C79" s="371" t="s">
        <v>287</v>
      </c>
      <c r="D79" s="372" t="s">
        <v>77</v>
      </c>
      <c r="E79" s="368" t="n">
        <v>10.66</v>
      </c>
      <c r="F79" s="370"/>
      <c r="G79" s="368"/>
      <c r="H79" s="368"/>
      <c r="I79" s="369"/>
      <c r="J79" s="368"/>
      <c r="K79" s="181"/>
      <c r="L79" s="182"/>
      <c r="M79" s="182"/>
      <c r="N79" s="182"/>
      <c r="O79" s="182"/>
      <c r="P79" s="182"/>
      <c r="Q79" s="244" t="s">
        <v>54</v>
      </c>
    </row>
    <row r="80" customFormat="false" ht="11.25" hidden="false" customHeight="false" outlineLevel="0" collapsed="false">
      <c r="A80" s="366" t="str">
        <f aca="false">IF(COUNTBLANK(H80)=1," ",COUNTA($H$16:H80))</f>
        <v> </v>
      </c>
      <c r="B80" s="370"/>
      <c r="C80" s="371" t="s">
        <v>288</v>
      </c>
      <c r="D80" s="372" t="s">
        <v>77</v>
      </c>
      <c r="E80" s="368" t="n">
        <v>10.84</v>
      </c>
      <c r="F80" s="370"/>
      <c r="G80" s="368"/>
      <c r="H80" s="368"/>
      <c r="I80" s="371"/>
      <c r="J80" s="368"/>
      <c r="K80" s="181"/>
      <c r="L80" s="182"/>
      <c r="M80" s="182"/>
      <c r="N80" s="182"/>
      <c r="O80" s="182"/>
      <c r="P80" s="182"/>
      <c r="Q80" s="244" t="s">
        <v>54</v>
      </c>
    </row>
    <row r="81" customFormat="false" ht="11.25" hidden="false" customHeight="false" outlineLevel="0" collapsed="false">
      <c r="A81" s="366" t="str">
        <f aca="false">IF(COUNTBLANK(H81)=1," ",COUNTA($H$16:H81))</f>
        <v> </v>
      </c>
      <c r="B81" s="370"/>
      <c r="C81" s="373" t="s">
        <v>289</v>
      </c>
      <c r="D81" s="374" t="s">
        <v>290</v>
      </c>
      <c r="E81" s="368" t="n">
        <v>0.23</v>
      </c>
      <c r="F81" s="162"/>
      <c r="G81" s="162"/>
      <c r="H81" s="162"/>
      <c r="I81" s="375"/>
      <c r="J81" s="162"/>
      <c r="K81" s="181"/>
      <c r="L81" s="182"/>
      <c r="M81" s="182"/>
      <c r="N81" s="182"/>
      <c r="O81" s="182"/>
      <c r="P81" s="182"/>
      <c r="Q81" s="244" t="s">
        <v>54</v>
      </c>
    </row>
    <row r="82" customFormat="false" ht="22.5" hidden="false" customHeight="false" outlineLevel="0" collapsed="false">
      <c r="A82" s="366" t="str">
        <f aca="false">IF(COUNTBLANK(H82)=1," ",COUNTA($H$16:H82))</f>
        <v> </v>
      </c>
      <c r="B82" s="176" t="s">
        <v>70</v>
      </c>
      <c r="C82" s="296" t="s">
        <v>331</v>
      </c>
      <c r="D82" s="363" t="s">
        <v>124</v>
      </c>
      <c r="E82" s="367" t="n">
        <v>0.45</v>
      </c>
      <c r="F82" s="188"/>
      <c r="G82" s="168"/>
      <c r="H82" s="188"/>
      <c r="I82" s="168"/>
      <c r="J82" s="168"/>
      <c r="K82" s="181"/>
      <c r="L82" s="182"/>
      <c r="M82" s="182"/>
      <c r="N82" s="182"/>
      <c r="O82" s="182"/>
      <c r="P82" s="182"/>
      <c r="Q82" s="244" t="s">
        <v>54</v>
      </c>
    </row>
    <row r="83" customFormat="false" ht="11.25" hidden="false" customHeight="false" outlineLevel="0" collapsed="false">
      <c r="A83" s="366" t="str">
        <f aca="false">IF(COUNTBLANK(H83)=1," ",COUNTA($H$16:H83))</f>
        <v> </v>
      </c>
      <c r="B83" s="383"/>
      <c r="C83" s="383" t="s">
        <v>302</v>
      </c>
      <c r="D83" s="180" t="s">
        <v>124</v>
      </c>
      <c r="E83" s="188" t="n">
        <v>0.12</v>
      </c>
      <c r="F83" s="383"/>
      <c r="G83" s="188"/>
      <c r="H83" s="366"/>
      <c r="I83" s="168"/>
      <c r="J83" s="168"/>
      <c r="K83" s="181"/>
      <c r="L83" s="182"/>
      <c r="M83" s="182"/>
      <c r="N83" s="182"/>
      <c r="O83" s="182"/>
      <c r="P83" s="182"/>
      <c r="Q83" s="244" t="s">
        <v>54</v>
      </c>
    </row>
    <row r="84" customFormat="false" ht="11.25" hidden="false" customHeight="false" outlineLevel="0" collapsed="false">
      <c r="A84" s="366" t="str">
        <f aca="false">IF(COUNTBLANK(H84)=1," ",COUNTA($H$16:H84))</f>
        <v> </v>
      </c>
      <c r="B84" s="383"/>
      <c r="C84" s="383" t="s">
        <v>109</v>
      </c>
      <c r="D84" s="188" t="s">
        <v>110</v>
      </c>
      <c r="E84" s="168" t="n">
        <v>1.48</v>
      </c>
      <c r="F84" s="383"/>
      <c r="G84" s="188"/>
      <c r="H84" s="366"/>
      <c r="I84" s="168"/>
      <c r="J84" s="168"/>
      <c r="K84" s="181"/>
      <c r="L84" s="182"/>
      <c r="M84" s="182"/>
      <c r="N84" s="182"/>
      <c r="O84" s="182"/>
      <c r="P84" s="182"/>
      <c r="Q84" s="244" t="s">
        <v>54</v>
      </c>
    </row>
    <row r="85" customFormat="false" ht="11.25" hidden="false" customHeight="false" outlineLevel="0" collapsed="false">
      <c r="A85" s="366" t="str">
        <f aca="false">IF(COUNTBLANK(H85)=1," ",COUNTA($H$16:H85))</f>
        <v> </v>
      </c>
      <c r="B85" s="383"/>
      <c r="C85" s="383" t="s">
        <v>303</v>
      </c>
      <c r="D85" s="168" t="s">
        <v>95</v>
      </c>
      <c r="E85" s="188" t="n">
        <v>133.2</v>
      </c>
      <c r="F85" s="384"/>
      <c r="G85" s="385"/>
      <c r="H85" s="384"/>
      <c r="I85" s="168"/>
      <c r="J85" s="168"/>
      <c r="K85" s="181"/>
      <c r="L85" s="182"/>
      <c r="M85" s="182"/>
      <c r="N85" s="182"/>
      <c r="O85" s="182"/>
      <c r="P85" s="182"/>
      <c r="Q85" s="244" t="s">
        <v>54</v>
      </c>
    </row>
    <row r="86" customFormat="false" ht="22.5" hidden="false" customHeight="false" outlineLevel="0" collapsed="false">
      <c r="A86" s="366" t="str">
        <f aca="false">IF(COUNTBLANK(H86)=1," ",COUNTA($H$16:H86))</f>
        <v> </v>
      </c>
      <c r="B86" s="176" t="s">
        <v>70</v>
      </c>
      <c r="C86" s="296" t="s">
        <v>332</v>
      </c>
      <c r="D86" s="363" t="s">
        <v>95</v>
      </c>
      <c r="E86" s="388" t="n">
        <v>2.96</v>
      </c>
      <c r="F86" s="191"/>
      <c r="G86" s="168"/>
      <c r="H86" s="191"/>
      <c r="I86" s="188"/>
      <c r="J86" s="191"/>
      <c r="K86" s="181"/>
      <c r="L86" s="182"/>
      <c r="M86" s="182"/>
      <c r="N86" s="182"/>
      <c r="O86" s="182"/>
      <c r="P86" s="182"/>
      <c r="Q86" s="244" t="s">
        <v>54</v>
      </c>
    </row>
    <row r="87" customFormat="false" ht="11.25" hidden="false" customHeight="false" outlineLevel="0" collapsed="false">
      <c r="A87" s="366" t="str">
        <f aca="false">IF(COUNTBLANK(H87)=1," ",COUNTA($H$16:H87))</f>
        <v> </v>
      </c>
      <c r="B87" s="176" t="s">
        <v>70</v>
      </c>
      <c r="C87" s="296" t="s">
        <v>333</v>
      </c>
      <c r="D87" s="363" t="s">
        <v>72</v>
      </c>
      <c r="E87" s="388" t="n">
        <v>139.12</v>
      </c>
      <c r="F87" s="368"/>
      <c r="G87" s="168"/>
      <c r="H87" s="369"/>
      <c r="I87" s="368"/>
      <c r="J87" s="368"/>
      <c r="K87" s="181"/>
      <c r="L87" s="182"/>
      <c r="M87" s="182"/>
      <c r="N87" s="182"/>
      <c r="O87" s="182"/>
      <c r="P87" s="182"/>
      <c r="Q87" s="244" t="s">
        <v>54</v>
      </c>
    </row>
    <row r="88" customFormat="false" ht="22.5" hidden="false" customHeight="false" outlineLevel="0" collapsed="false">
      <c r="A88" s="366" t="str">
        <f aca="false">IF(COUNTBLANK(H88)=1," ",COUNTA($H$16:H88))</f>
        <v> </v>
      </c>
      <c r="B88" s="176" t="s">
        <v>70</v>
      </c>
      <c r="C88" s="296" t="s">
        <v>334</v>
      </c>
      <c r="D88" s="363" t="s">
        <v>72</v>
      </c>
      <c r="E88" s="367" t="n">
        <v>139.12</v>
      </c>
      <c r="F88" s="188"/>
      <c r="G88" s="168"/>
      <c r="H88" s="188"/>
      <c r="I88" s="188"/>
      <c r="J88" s="188"/>
      <c r="K88" s="181"/>
      <c r="L88" s="182"/>
      <c r="M88" s="182"/>
      <c r="N88" s="182"/>
      <c r="O88" s="182"/>
      <c r="P88" s="182"/>
      <c r="Q88" s="244" t="s">
        <v>54</v>
      </c>
    </row>
    <row r="89" customFormat="false" ht="11.25" hidden="false" customHeight="false" outlineLevel="0" collapsed="false">
      <c r="A89" s="366" t="str">
        <f aca="false">IF(COUNTBLANK(H89)=1," ",COUNTA($H$16:H89))</f>
        <v> </v>
      </c>
      <c r="B89" s="176" t="s">
        <v>70</v>
      </c>
      <c r="C89" s="296" t="s">
        <v>335</v>
      </c>
      <c r="D89" s="188" t="s">
        <v>110</v>
      </c>
      <c r="E89" s="367" t="n">
        <v>1.48</v>
      </c>
      <c r="F89" s="188"/>
      <c r="G89" s="168"/>
      <c r="H89" s="188"/>
      <c r="I89" s="188"/>
      <c r="J89" s="188"/>
      <c r="K89" s="181"/>
      <c r="L89" s="182"/>
      <c r="M89" s="182"/>
      <c r="N89" s="182"/>
      <c r="O89" s="182"/>
      <c r="P89" s="182"/>
      <c r="Q89" s="244" t="s">
        <v>54</v>
      </c>
    </row>
    <row r="90" customFormat="false" ht="11.25" hidden="false" customHeight="false" outlineLevel="0" collapsed="false">
      <c r="A90" s="366" t="str">
        <f aca="false">IF(COUNTBLANK(H90)=1," ",COUNTA($H$16:H90))</f>
        <v> </v>
      </c>
      <c r="B90" s="176"/>
      <c r="C90" s="363" t="s">
        <v>336</v>
      </c>
      <c r="D90" s="363" t="s">
        <v>124</v>
      </c>
      <c r="E90" s="188" t="n">
        <v>3.12</v>
      </c>
      <c r="F90" s="188"/>
      <c r="G90" s="188"/>
      <c r="H90" s="188"/>
      <c r="I90" s="188"/>
      <c r="J90" s="188"/>
      <c r="K90" s="181"/>
      <c r="L90" s="182"/>
      <c r="M90" s="182"/>
      <c r="N90" s="182"/>
      <c r="O90" s="182"/>
      <c r="P90" s="182"/>
      <c r="Q90" s="244" t="s">
        <v>54</v>
      </c>
    </row>
    <row r="91" customFormat="false" ht="11.25" hidden="false" customHeight="false" outlineLevel="0" collapsed="false">
      <c r="A91" s="366" t="str">
        <f aca="false">IF(COUNTBLANK(H91)=1," ",COUNTA($H$16:H91))</f>
        <v> </v>
      </c>
      <c r="B91" s="176"/>
      <c r="C91" s="363" t="s">
        <v>337</v>
      </c>
      <c r="D91" s="363" t="s">
        <v>124</v>
      </c>
      <c r="E91" s="188" t="n">
        <v>1.7</v>
      </c>
      <c r="F91" s="188"/>
      <c r="G91" s="188"/>
      <c r="H91" s="188"/>
      <c r="I91" s="188"/>
      <c r="J91" s="188"/>
      <c r="K91" s="181"/>
      <c r="L91" s="182"/>
      <c r="M91" s="182"/>
      <c r="N91" s="182"/>
      <c r="O91" s="182"/>
      <c r="P91" s="182"/>
      <c r="Q91" s="244" t="s">
        <v>54</v>
      </c>
    </row>
    <row r="92" customFormat="false" ht="11.25" hidden="false" customHeight="false" outlineLevel="0" collapsed="false">
      <c r="A92" s="366" t="str">
        <f aca="false">IF(COUNTBLANK(H92)=1," ",COUNTA($H$16:H92))</f>
        <v> </v>
      </c>
      <c r="B92" s="176"/>
      <c r="C92" s="363" t="s">
        <v>338</v>
      </c>
      <c r="D92" s="363" t="s">
        <v>124</v>
      </c>
      <c r="E92" s="188" t="n">
        <v>0.16</v>
      </c>
      <c r="F92" s="188"/>
      <c r="G92" s="188"/>
      <c r="H92" s="188"/>
      <c r="I92" s="188"/>
      <c r="J92" s="188"/>
      <c r="K92" s="181"/>
      <c r="L92" s="182"/>
      <c r="M92" s="182"/>
      <c r="N92" s="182"/>
      <c r="O92" s="182"/>
      <c r="P92" s="182"/>
      <c r="Q92" s="244" t="s">
        <v>54</v>
      </c>
    </row>
    <row r="93" customFormat="false" ht="11.25" hidden="false" customHeight="false" outlineLevel="0" collapsed="false">
      <c r="A93" s="366" t="str">
        <f aca="false">IF(COUNTBLANK(H93)=1," ",COUNTA($H$16:H93))</f>
        <v> </v>
      </c>
      <c r="B93" s="176"/>
      <c r="C93" s="363" t="s">
        <v>339</v>
      </c>
      <c r="D93" s="363" t="s">
        <v>124</v>
      </c>
      <c r="E93" s="188" t="n">
        <v>0.88</v>
      </c>
      <c r="F93" s="188"/>
      <c r="G93" s="188"/>
      <c r="H93" s="188"/>
      <c r="I93" s="188"/>
      <c r="J93" s="188"/>
      <c r="K93" s="181"/>
      <c r="L93" s="182"/>
      <c r="M93" s="182"/>
      <c r="N93" s="182"/>
      <c r="O93" s="182"/>
      <c r="P93" s="182"/>
      <c r="Q93" s="244" t="s">
        <v>54</v>
      </c>
    </row>
    <row r="94" customFormat="false" ht="11.25" hidden="false" customHeight="false" outlineLevel="0" collapsed="false">
      <c r="A94" s="366" t="str">
        <f aca="false">IF(COUNTBLANK(H94)=1," ",COUNTA($H$16:H94))</f>
        <v> </v>
      </c>
      <c r="B94" s="176"/>
      <c r="C94" s="363" t="s">
        <v>340</v>
      </c>
      <c r="D94" s="363" t="s">
        <v>124</v>
      </c>
      <c r="E94" s="188" t="n">
        <v>0.68</v>
      </c>
      <c r="F94" s="188"/>
      <c r="G94" s="188"/>
      <c r="H94" s="188"/>
      <c r="I94" s="188"/>
      <c r="J94" s="188"/>
      <c r="K94" s="181"/>
      <c r="L94" s="182"/>
      <c r="M94" s="182"/>
      <c r="N94" s="182"/>
      <c r="O94" s="182"/>
      <c r="P94" s="182"/>
      <c r="Q94" s="244" t="s">
        <v>54</v>
      </c>
    </row>
    <row r="95" customFormat="false" ht="11.25" hidden="false" customHeight="false" outlineLevel="0" collapsed="false">
      <c r="A95" s="366" t="str">
        <f aca="false">IF(COUNTBLANK(H95)=1," ",COUNTA($H$16:H95))</f>
        <v> </v>
      </c>
      <c r="B95" s="176"/>
      <c r="C95" s="363" t="s">
        <v>341</v>
      </c>
      <c r="D95" s="363" t="s">
        <v>95</v>
      </c>
      <c r="E95" s="188" t="n">
        <v>710.4</v>
      </c>
      <c r="F95" s="188"/>
      <c r="G95" s="188"/>
      <c r="H95" s="188"/>
      <c r="I95" s="188"/>
      <c r="J95" s="188"/>
      <c r="K95" s="181"/>
      <c r="L95" s="182"/>
      <c r="M95" s="182"/>
      <c r="N95" s="182"/>
      <c r="O95" s="182"/>
      <c r="P95" s="182"/>
      <c r="Q95" s="244" t="s">
        <v>54</v>
      </c>
    </row>
    <row r="96" customFormat="false" ht="11.25" hidden="false" customHeight="false" outlineLevel="0" collapsed="false">
      <c r="A96" s="366" t="str">
        <f aca="false">IF(COUNTBLANK(H96)=1," ",COUNTA($H$16:H96))</f>
        <v> </v>
      </c>
      <c r="B96" s="176"/>
      <c r="C96" s="363" t="s">
        <v>342</v>
      </c>
      <c r="D96" s="363" t="s">
        <v>88</v>
      </c>
      <c r="E96" s="188" t="n">
        <v>346.41</v>
      </c>
      <c r="F96" s="188"/>
      <c r="G96" s="188"/>
      <c r="H96" s="188"/>
      <c r="I96" s="188"/>
      <c r="J96" s="188"/>
      <c r="K96" s="181"/>
      <c r="L96" s="182"/>
      <c r="M96" s="182"/>
      <c r="N96" s="182"/>
      <c r="O96" s="182"/>
      <c r="P96" s="182"/>
      <c r="Q96" s="244" t="s">
        <v>54</v>
      </c>
    </row>
    <row r="97" customFormat="false" ht="11.25" hidden="false" customHeight="false" outlineLevel="0" collapsed="false">
      <c r="A97" s="366" t="str">
        <f aca="false">IF(COUNTBLANK(H97)=1," ",COUNTA($H$16:H97))</f>
        <v> </v>
      </c>
      <c r="B97" s="176"/>
      <c r="C97" s="363" t="s">
        <v>343</v>
      </c>
      <c r="D97" s="363" t="s">
        <v>95</v>
      </c>
      <c r="E97" s="188" t="n">
        <v>122.84</v>
      </c>
      <c r="F97" s="188"/>
      <c r="G97" s="188"/>
      <c r="H97" s="188"/>
      <c r="I97" s="188"/>
      <c r="J97" s="188"/>
      <c r="K97" s="181"/>
      <c r="L97" s="182"/>
      <c r="M97" s="182"/>
      <c r="N97" s="182"/>
      <c r="O97" s="182"/>
      <c r="P97" s="182"/>
      <c r="Q97" s="244" t="s">
        <v>54</v>
      </c>
    </row>
    <row r="98" customFormat="false" ht="33.75" hidden="false" customHeight="false" outlineLevel="0" collapsed="false">
      <c r="A98" s="366" t="str">
        <f aca="false">IF(COUNTBLANK(H98)=1," ",COUNTA($H$16:H98))</f>
        <v> </v>
      </c>
      <c r="B98" s="176"/>
      <c r="C98" s="389" t="s">
        <v>344</v>
      </c>
      <c r="D98" s="363" t="s">
        <v>95</v>
      </c>
      <c r="E98" s="188" t="n">
        <v>122.84</v>
      </c>
      <c r="F98" s="188"/>
      <c r="G98" s="188"/>
      <c r="H98" s="188"/>
      <c r="I98" s="188"/>
      <c r="J98" s="188"/>
      <c r="K98" s="181"/>
      <c r="L98" s="182"/>
      <c r="M98" s="182"/>
      <c r="N98" s="182"/>
      <c r="O98" s="182"/>
      <c r="P98" s="182"/>
      <c r="Q98" s="244" t="s">
        <v>54</v>
      </c>
    </row>
    <row r="99" customFormat="false" ht="11.25" hidden="false" customHeight="false" outlineLevel="0" collapsed="false">
      <c r="A99" s="366" t="str">
        <f aca="false">IF(COUNTBLANK(H99)=1," ",COUNTA($H$16:H99))</f>
        <v> </v>
      </c>
      <c r="B99" s="176"/>
      <c r="C99" s="363" t="s">
        <v>345</v>
      </c>
      <c r="D99" s="363" t="s">
        <v>77</v>
      </c>
      <c r="E99" s="188" t="n">
        <v>29.6</v>
      </c>
      <c r="F99" s="188"/>
      <c r="G99" s="188"/>
      <c r="H99" s="188"/>
      <c r="I99" s="188"/>
      <c r="J99" s="188"/>
      <c r="K99" s="181"/>
      <c r="L99" s="182"/>
      <c r="M99" s="182"/>
      <c r="N99" s="182"/>
      <c r="O99" s="182"/>
      <c r="P99" s="182"/>
      <c r="Q99" s="244" t="s">
        <v>54</v>
      </c>
    </row>
    <row r="100" customFormat="false" ht="11.25" hidden="false" customHeight="false" outlineLevel="0" collapsed="false">
      <c r="A100" s="366" t="str">
        <f aca="false">IF(COUNTBLANK(H100)=1," ",COUNTA($H$16:H100))</f>
        <v> </v>
      </c>
      <c r="B100" s="176" t="s">
        <v>70</v>
      </c>
      <c r="C100" s="390" t="s">
        <v>346</v>
      </c>
      <c r="D100" s="363" t="s">
        <v>77</v>
      </c>
      <c r="E100" s="188" t="n">
        <v>370</v>
      </c>
      <c r="F100" s="220"/>
      <c r="G100" s="168"/>
      <c r="H100" s="220"/>
      <c r="I100" s="220"/>
      <c r="J100" s="220"/>
      <c r="K100" s="181"/>
      <c r="L100" s="182"/>
      <c r="M100" s="182"/>
      <c r="N100" s="182"/>
      <c r="O100" s="182"/>
      <c r="P100" s="182"/>
      <c r="Q100" s="244" t="s">
        <v>54</v>
      </c>
    </row>
    <row r="101" customFormat="false" ht="11.25" hidden="false" customHeight="false" outlineLevel="0" collapsed="false">
      <c r="A101" s="366" t="str">
        <f aca="false">IF(COUNTBLANK(H101)=1," ",COUNTA($H$16:H101))</f>
        <v> </v>
      </c>
      <c r="B101" s="383"/>
      <c r="C101" s="383" t="s">
        <v>347</v>
      </c>
      <c r="D101" s="383" t="s">
        <v>179</v>
      </c>
      <c r="E101" s="152" t="n">
        <v>37</v>
      </c>
      <c r="F101" s="220"/>
      <c r="G101" s="220"/>
      <c r="H101" s="220"/>
      <c r="I101" s="220"/>
      <c r="J101" s="220"/>
      <c r="K101" s="181"/>
      <c r="L101" s="182"/>
      <c r="M101" s="182"/>
      <c r="N101" s="182"/>
      <c r="O101" s="182"/>
      <c r="P101" s="182"/>
      <c r="Q101" s="244" t="s">
        <v>54</v>
      </c>
    </row>
    <row r="102" customFormat="false" ht="11.25" hidden="false" customHeight="false" outlineLevel="0" collapsed="false">
      <c r="A102" s="366" t="str">
        <f aca="false">IF(COUNTBLANK(H102)=1," ",COUNTA($H$16:H102))</f>
        <v> </v>
      </c>
      <c r="B102" s="176" t="s">
        <v>70</v>
      </c>
      <c r="C102" s="390" t="s">
        <v>348</v>
      </c>
      <c r="D102" s="363" t="s">
        <v>77</v>
      </c>
      <c r="E102" s="168" t="n">
        <v>1.19</v>
      </c>
      <c r="F102" s="188"/>
      <c r="G102" s="168"/>
      <c r="H102" s="188"/>
      <c r="I102" s="365"/>
      <c r="J102" s="188"/>
      <c r="K102" s="181"/>
      <c r="L102" s="182"/>
      <c r="M102" s="182"/>
      <c r="N102" s="182"/>
      <c r="O102" s="182"/>
      <c r="P102" s="182"/>
      <c r="Q102" s="244" t="s">
        <v>54</v>
      </c>
    </row>
    <row r="103" customFormat="false" ht="11.25" hidden="false" customHeight="false" outlineLevel="0" collapsed="false">
      <c r="A103" s="366" t="str">
        <f aca="false">IF(COUNTBLANK(H103)=1," ",COUNTA($H$16:H103))</f>
        <v> </v>
      </c>
      <c r="B103" s="391"/>
      <c r="C103" s="391" t="s">
        <v>349</v>
      </c>
      <c r="D103" s="391" t="s">
        <v>88</v>
      </c>
      <c r="E103" s="168" t="n">
        <v>0.48</v>
      </c>
      <c r="F103" s="188"/>
      <c r="G103" s="188"/>
      <c r="H103" s="188"/>
      <c r="I103" s="188"/>
      <c r="J103" s="188"/>
      <c r="K103" s="181"/>
      <c r="L103" s="182"/>
      <c r="M103" s="182"/>
      <c r="N103" s="182"/>
      <c r="O103" s="182"/>
      <c r="P103" s="182"/>
      <c r="Q103" s="244" t="s">
        <v>54</v>
      </c>
    </row>
    <row r="104" customFormat="false" ht="11.25" hidden="false" customHeight="false" outlineLevel="0" collapsed="false">
      <c r="A104" s="366" t="str">
        <f aca="false">IF(COUNTBLANK(H104)=1," ",COUNTA($H$16:H104))</f>
        <v> </v>
      </c>
      <c r="B104" s="176" t="s">
        <v>70</v>
      </c>
      <c r="C104" s="185" t="s">
        <v>350</v>
      </c>
      <c r="D104" s="378" t="s">
        <v>74</v>
      </c>
      <c r="E104" s="367" t="n">
        <v>162.8</v>
      </c>
      <c r="F104" s="220"/>
      <c r="G104" s="168"/>
      <c r="H104" s="220"/>
      <c r="I104" s="220"/>
      <c r="J104" s="220"/>
      <c r="K104" s="181"/>
      <c r="L104" s="182"/>
      <c r="M104" s="182"/>
      <c r="N104" s="182"/>
      <c r="O104" s="182"/>
      <c r="P104" s="182"/>
      <c r="Q104" s="244" t="s">
        <v>54</v>
      </c>
    </row>
    <row r="105" customFormat="false" ht="11.25" hidden="false" customHeight="false" outlineLevel="0" collapsed="false">
      <c r="A105" s="366" t="str">
        <f aca="false">IF(COUNTBLANK(H105)=1," ",COUNTA($H$16:H105))</f>
        <v> </v>
      </c>
      <c r="B105" s="176" t="s">
        <v>70</v>
      </c>
      <c r="C105" s="296" t="s">
        <v>351</v>
      </c>
      <c r="D105" s="168" t="s">
        <v>74</v>
      </c>
      <c r="E105" s="367" t="n">
        <v>162.8</v>
      </c>
      <c r="F105" s="220"/>
      <c r="G105" s="168"/>
      <c r="H105" s="220"/>
      <c r="I105" s="220"/>
      <c r="J105" s="220"/>
      <c r="K105" s="181"/>
      <c r="L105" s="182"/>
      <c r="M105" s="182"/>
      <c r="N105" s="182"/>
      <c r="O105" s="182"/>
      <c r="P105" s="182"/>
      <c r="Q105" s="244" t="s">
        <v>54</v>
      </c>
    </row>
    <row r="106" customFormat="false" ht="22.5" hidden="false" customHeight="false" outlineLevel="0" collapsed="false">
      <c r="A106" s="366" t="str">
        <f aca="false">IF(COUNTBLANK(H106)=1," ",COUNTA($H$16:H106))</f>
        <v> </v>
      </c>
      <c r="B106" s="176" t="s">
        <v>70</v>
      </c>
      <c r="C106" s="296" t="s">
        <v>352</v>
      </c>
      <c r="D106" s="363" t="s">
        <v>72</v>
      </c>
      <c r="E106" s="367" t="n">
        <v>192.4</v>
      </c>
      <c r="F106" s="188"/>
      <c r="G106" s="168"/>
      <c r="H106" s="188"/>
      <c r="I106" s="188"/>
      <c r="J106" s="188"/>
      <c r="K106" s="181"/>
      <c r="L106" s="182"/>
      <c r="M106" s="182"/>
      <c r="N106" s="182"/>
      <c r="O106" s="182"/>
      <c r="P106" s="182"/>
      <c r="Q106" s="244" t="s">
        <v>54</v>
      </c>
    </row>
    <row r="107" customFormat="false" ht="11.25" hidden="false" customHeight="false" outlineLevel="0" collapsed="false">
      <c r="A107" s="366" t="str">
        <f aca="false">IF(COUNTBLANK(H107)=1," ",COUNTA($H$16:H107))</f>
        <v> </v>
      </c>
      <c r="B107" s="176" t="s">
        <v>70</v>
      </c>
      <c r="C107" s="392" t="s">
        <v>353</v>
      </c>
      <c r="D107" s="393" t="s">
        <v>77</v>
      </c>
      <c r="E107" s="188" t="n">
        <v>37</v>
      </c>
      <c r="F107" s="168"/>
      <c r="G107" s="168"/>
      <c r="H107" s="168"/>
      <c r="I107" s="168"/>
      <c r="J107" s="188"/>
      <c r="K107" s="181"/>
      <c r="L107" s="182"/>
      <c r="M107" s="182"/>
      <c r="N107" s="182"/>
      <c r="O107" s="182"/>
      <c r="P107" s="182"/>
      <c r="Q107" s="244" t="s">
        <v>54</v>
      </c>
    </row>
    <row r="108" customFormat="false" ht="11.25" hidden="false" customHeight="false" outlineLevel="0" collapsed="false">
      <c r="A108" s="366" t="str">
        <f aca="false">IF(COUNTBLANK(H108)=1," ",COUNTA($H$16:H108))</f>
        <v> </v>
      </c>
      <c r="B108" s="180"/>
      <c r="C108" s="180" t="s">
        <v>354</v>
      </c>
      <c r="D108" s="180" t="s">
        <v>88</v>
      </c>
      <c r="E108" s="168" t="n">
        <v>22.2</v>
      </c>
      <c r="F108" s="168"/>
      <c r="G108" s="168"/>
      <c r="H108" s="168"/>
      <c r="I108" s="168"/>
      <c r="J108" s="168"/>
      <c r="K108" s="181"/>
      <c r="L108" s="182"/>
      <c r="M108" s="182"/>
      <c r="N108" s="182"/>
      <c r="O108" s="182"/>
      <c r="P108" s="182"/>
      <c r="Q108" s="244" t="s">
        <v>54</v>
      </c>
    </row>
    <row r="109" customFormat="false" ht="11.25" hidden="false" customHeight="false" outlineLevel="0" collapsed="false">
      <c r="A109" s="366" t="str">
        <f aca="false">IF(COUNTBLANK(H109)=1," ",COUNTA($H$16:H109))</f>
        <v> </v>
      </c>
      <c r="B109" s="383"/>
      <c r="C109" s="362" t="s">
        <v>355</v>
      </c>
      <c r="D109" s="383"/>
      <c r="E109" s="188" t="n">
        <v>0</v>
      </c>
      <c r="F109" s="188"/>
      <c r="G109" s="188"/>
      <c r="H109" s="188"/>
      <c r="I109" s="188"/>
      <c r="J109" s="188"/>
      <c r="K109" s="181"/>
      <c r="L109" s="182"/>
      <c r="M109" s="182"/>
      <c r="N109" s="182"/>
      <c r="O109" s="182"/>
      <c r="P109" s="182"/>
      <c r="Q109" s="244" t="s">
        <v>54</v>
      </c>
    </row>
    <row r="110" customFormat="false" ht="11.25" hidden="false" customHeight="false" outlineLevel="0" collapsed="false">
      <c r="A110" s="366" t="str">
        <f aca="false">IF(COUNTBLANK(H110)=1," ",COUNTA($H$16:H110))</f>
        <v> </v>
      </c>
      <c r="B110" s="176" t="s">
        <v>70</v>
      </c>
      <c r="C110" s="296" t="s">
        <v>356</v>
      </c>
      <c r="D110" s="394" t="s">
        <v>72</v>
      </c>
      <c r="E110" s="367" t="n">
        <v>23.68</v>
      </c>
      <c r="F110" s="188"/>
      <c r="G110" s="168"/>
      <c r="H110" s="188"/>
      <c r="I110" s="188"/>
      <c r="J110" s="188"/>
      <c r="K110" s="181"/>
      <c r="L110" s="182"/>
      <c r="M110" s="182"/>
      <c r="N110" s="182"/>
      <c r="O110" s="182"/>
      <c r="P110" s="182"/>
      <c r="Q110" s="244" t="s">
        <v>54</v>
      </c>
    </row>
    <row r="111" customFormat="false" ht="11.25" hidden="false" customHeight="false" outlineLevel="0" collapsed="false">
      <c r="A111" s="366" t="str">
        <f aca="false">IF(COUNTBLANK(H111)=1," ",COUNTA($H$16:H111))</f>
        <v> </v>
      </c>
      <c r="B111" s="176" t="s">
        <v>70</v>
      </c>
      <c r="C111" s="296" t="s">
        <v>357</v>
      </c>
      <c r="D111" s="394" t="s">
        <v>77</v>
      </c>
      <c r="E111" s="367" t="n">
        <v>14.06</v>
      </c>
      <c r="F111" s="188"/>
      <c r="G111" s="168"/>
      <c r="H111" s="188"/>
      <c r="I111" s="188"/>
      <c r="J111" s="188"/>
      <c r="K111" s="181"/>
      <c r="L111" s="182"/>
      <c r="M111" s="182"/>
      <c r="N111" s="182"/>
      <c r="O111" s="182"/>
      <c r="P111" s="182"/>
      <c r="Q111" s="244" t="s">
        <v>54</v>
      </c>
    </row>
    <row r="112" customFormat="false" ht="11.25" hidden="false" customHeight="false" outlineLevel="0" collapsed="false">
      <c r="A112" s="366" t="str">
        <f aca="false">IF(COUNTBLANK(H112)=1," ",COUNTA($H$16:H112))</f>
        <v> </v>
      </c>
      <c r="B112" s="176" t="s">
        <v>70</v>
      </c>
      <c r="C112" s="296" t="s">
        <v>358</v>
      </c>
      <c r="D112" s="394" t="s">
        <v>77</v>
      </c>
      <c r="E112" s="367" t="n">
        <v>14.06</v>
      </c>
      <c r="F112" s="188"/>
      <c r="G112" s="168"/>
      <c r="H112" s="188"/>
      <c r="I112" s="188"/>
      <c r="J112" s="188"/>
      <c r="K112" s="181"/>
      <c r="L112" s="182"/>
      <c r="M112" s="182"/>
      <c r="N112" s="182"/>
      <c r="O112" s="182"/>
      <c r="P112" s="182"/>
      <c r="Q112" s="244" t="s">
        <v>54</v>
      </c>
    </row>
    <row r="113" customFormat="false" ht="11.25" hidden="false" customHeight="false" outlineLevel="0" collapsed="false">
      <c r="A113" s="366" t="str">
        <f aca="false">IF(COUNTBLANK(H113)=1," ",COUNTA($H$16:H113))</f>
        <v> </v>
      </c>
      <c r="B113" s="176" t="s">
        <v>70</v>
      </c>
      <c r="C113" s="296" t="s">
        <v>359</v>
      </c>
      <c r="D113" s="394" t="s">
        <v>124</v>
      </c>
      <c r="E113" s="367" t="n">
        <v>0.6</v>
      </c>
      <c r="F113" s="188"/>
      <c r="G113" s="168"/>
      <c r="H113" s="188"/>
      <c r="I113" s="188"/>
      <c r="J113" s="168"/>
      <c r="K113" s="181"/>
      <c r="L113" s="182"/>
      <c r="M113" s="182"/>
      <c r="N113" s="182"/>
      <c r="O113" s="182"/>
      <c r="P113" s="182"/>
      <c r="Q113" s="244" t="s">
        <v>54</v>
      </c>
    </row>
    <row r="114" customFormat="false" ht="11.25" hidden="false" customHeight="false" outlineLevel="0" collapsed="false">
      <c r="A114" s="366" t="str">
        <f aca="false">IF(COUNTBLANK(H114)=1," ",COUNTA($H$16:H114))</f>
        <v> </v>
      </c>
      <c r="B114" s="180"/>
      <c r="C114" s="180" t="s">
        <v>307</v>
      </c>
      <c r="D114" s="363" t="s">
        <v>124</v>
      </c>
      <c r="E114" s="188" t="n">
        <v>0.63</v>
      </c>
      <c r="F114" s="168"/>
      <c r="G114" s="168"/>
      <c r="H114" s="168"/>
      <c r="I114" s="168"/>
      <c r="J114" s="168"/>
      <c r="K114" s="181"/>
      <c r="L114" s="182"/>
      <c r="M114" s="182"/>
      <c r="N114" s="182"/>
      <c r="O114" s="182"/>
      <c r="P114" s="182"/>
      <c r="Q114" s="244" t="s">
        <v>54</v>
      </c>
    </row>
    <row r="115" customFormat="false" ht="11.25" hidden="false" customHeight="false" outlineLevel="0" collapsed="false">
      <c r="A115" s="366" t="str">
        <f aca="false">IF(COUNTBLANK(H115)=1," ",COUNTA($H$16:H115))</f>
        <v> </v>
      </c>
      <c r="B115" s="176" t="s">
        <v>70</v>
      </c>
      <c r="C115" s="395" t="s">
        <v>360</v>
      </c>
      <c r="D115" s="186" t="s">
        <v>77</v>
      </c>
      <c r="E115" s="187" t="n">
        <v>15.54</v>
      </c>
      <c r="F115" s="188"/>
      <c r="G115" s="168"/>
      <c r="H115" s="188"/>
      <c r="I115" s="188"/>
      <c r="J115" s="188"/>
      <c r="K115" s="181"/>
      <c r="L115" s="182"/>
      <c r="M115" s="182"/>
      <c r="N115" s="182"/>
      <c r="O115" s="182"/>
      <c r="P115" s="182"/>
      <c r="Q115" s="244" t="s">
        <v>54</v>
      </c>
    </row>
    <row r="116" customFormat="false" ht="11.25" hidden="false" customHeight="false" outlineLevel="0" collapsed="false">
      <c r="A116" s="366" t="str">
        <f aca="false">IF(COUNTBLANK(H116)=1," ",COUNTA($H$16:H116))</f>
        <v> </v>
      </c>
      <c r="B116" s="383"/>
      <c r="C116" s="383" t="s">
        <v>361</v>
      </c>
      <c r="D116" s="372" t="s">
        <v>77</v>
      </c>
      <c r="E116" s="188" t="n">
        <v>17.1</v>
      </c>
      <c r="F116" s="188"/>
      <c r="G116" s="188"/>
      <c r="H116" s="188"/>
      <c r="I116" s="188"/>
      <c r="J116" s="188"/>
      <c r="K116" s="181"/>
      <c r="L116" s="182"/>
      <c r="M116" s="182"/>
      <c r="N116" s="182"/>
      <c r="O116" s="182"/>
      <c r="P116" s="182"/>
      <c r="Q116" s="244" t="s">
        <v>54</v>
      </c>
    </row>
    <row r="117" customFormat="false" ht="11.25" hidden="false" customHeight="false" outlineLevel="0" collapsed="false">
      <c r="A117" s="366" t="str">
        <f aca="false">IF(COUNTBLANK(H117)=1," ",COUNTA($H$16:H117))</f>
        <v> </v>
      </c>
      <c r="B117" s="383"/>
      <c r="C117" s="383" t="s">
        <v>109</v>
      </c>
      <c r="D117" s="188" t="s">
        <v>110</v>
      </c>
      <c r="E117" s="188" t="n">
        <v>1.48</v>
      </c>
      <c r="F117" s="188"/>
      <c r="G117" s="188"/>
      <c r="H117" s="188"/>
      <c r="I117" s="188"/>
      <c r="J117" s="188"/>
      <c r="K117" s="181"/>
      <c r="L117" s="182"/>
      <c r="M117" s="182"/>
      <c r="N117" s="182"/>
      <c r="O117" s="182"/>
      <c r="P117" s="182"/>
      <c r="Q117" s="244" t="s">
        <v>54</v>
      </c>
    </row>
    <row r="118" customFormat="false" ht="22.5" hidden="false" customHeight="false" outlineLevel="0" collapsed="false">
      <c r="A118" s="366" t="str">
        <f aca="false">IF(COUNTBLANK(H118)=1," ",COUNTA($H$16:H118))</f>
        <v> </v>
      </c>
      <c r="B118" s="176" t="s">
        <v>70</v>
      </c>
      <c r="C118" s="296" t="s">
        <v>362</v>
      </c>
      <c r="D118" s="363" t="s">
        <v>77</v>
      </c>
      <c r="E118" s="367" t="n">
        <v>14.06</v>
      </c>
      <c r="F118" s="168"/>
      <c r="G118" s="168"/>
      <c r="H118" s="168"/>
      <c r="I118" s="365"/>
      <c r="J118" s="168"/>
      <c r="K118" s="181"/>
      <c r="L118" s="182"/>
      <c r="M118" s="182"/>
      <c r="N118" s="182"/>
      <c r="O118" s="182"/>
      <c r="P118" s="182"/>
      <c r="Q118" s="244" t="s">
        <v>54</v>
      </c>
    </row>
    <row r="119" customFormat="false" ht="33.75" hidden="false" customHeight="false" outlineLevel="0" collapsed="false">
      <c r="A119" s="366" t="str">
        <f aca="false">IF(COUNTBLANK(H119)=1," ",COUNTA($H$16:H119))</f>
        <v> </v>
      </c>
      <c r="B119" s="176" t="s">
        <v>70</v>
      </c>
      <c r="C119" s="296" t="s">
        <v>363</v>
      </c>
      <c r="D119" s="363" t="s">
        <v>77</v>
      </c>
      <c r="E119" s="367" t="n">
        <v>14.06</v>
      </c>
      <c r="F119" s="168"/>
      <c r="G119" s="168"/>
      <c r="H119" s="168"/>
      <c r="I119" s="365"/>
      <c r="J119" s="168"/>
      <c r="K119" s="181"/>
      <c r="L119" s="182"/>
      <c r="M119" s="182"/>
      <c r="N119" s="182"/>
      <c r="O119" s="182"/>
      <c r="P119" s="182"/>
      <c r="Q119" s="244" t="s">
        <v>54</v>
      </c>
    </row>
    <row r="120" customFormat="false" ht="22.5" hidden="false" customHeight="false" outlineLevel="0" collapsed="false">
      <c r="A120" s="366" t="str">
        <f aca="false">IF(COUNTBLANK(H120)=1," ",COUNTA($H$16:H120))</f>
        <v> </v>
      </c>
      <c r="B120" s="176" t="s">
        <v>70</v>
      </c>
      <c r="C120" s="185" t="s">
        <v>364</v>
      </c>
      <c r="D120" s="363" t="s">
        <v>95</v>
      </c>
      <c r="E120" s="367" t="n">
        <v>4.44</v>
      </c>
      <c r="F120" s="168"/>
      <c r="G120" s="168"/>
      <c r="H120" s="168"/>
      <c r="I120" s="365"/>
      <c r="J120" s="168"/>
      <c r="K120" s="181"/>
      <c r="L120" s="182"/>
      <c r="M120" s="182"/>
      <c r="N120" s="182"/>
      <c r="O120" s="182"/>
      <c r="P120" s="182"/>
      <c r="Q120" s="244" t="s">
        <v>54</v>
      </c>
    </row>
    <row r="121" customFormat="false" ht="11.25" hidden="false" customHeight="false" outlineLevel="0" collapsed="false">
      <c r="A121" s="366" t="str">
        <f aca="false">IF(COUNTBLANK(H121)=1," ",COUNTA($H$16:H121))</f>
        <v> </v>
      </c>
      <c r="B121" s="396"/>
      <c r="C121" s="389" t="s">
        <v>365</v>
      </c>
      <c r="D121" s="363" t="s">
        <v>124</v>
      </c>
      <c r="E121" s="386" t="n">
        <v>0.63</v>
      </c>
      <c r="F121" s="188"/>
      <c r="G121" s="188"/>
      <c r="H121" s="188"/>
      <c r="I121" s="364"/>
      <c r="J121" s="364"/>
      <c r="K121" s="181"/>
      <c r="L121" s="182"/>
      <c r="M121" s="182"/>
      <c r="N121" s="182"/>
      <c r="O121" s="182"/>
      <c r="P121" s="182"/>
      <c r="Q121" s="244" t="s">
        <v>54</v>
      </c>
    </row>
    <row r="122" customFormat="false" ht="11.25" hidden="false" customHeight="false" outlineLevel="0" collapsed="false">
      <c r="A122" s="366" t="str">
        <f aca="false">IF(COUNTBLANK(H122)=1," ",COUNTA($H$16:H122))</f>
        <v> </v>
      </c>
      <c r="B122" s="396"/>
      <c r="C122" s="389" t="s">
        <v>366</v>
      </c>
      <c r="D122" s="363" t="s">
        <v>124</v>
      </c>
      <c r="E122" s="386" t="n">
        <v>0.21</v>
      </c>
      <c r="F122" s="188"/>
      <c r="G122" s="188"/>
      <c r="H122" s="188"/>
      <c r="I122" s="364"/>
      <c r="J122" s="364"/>
      <c r="K122" s="181"/>
      <c r="L122" s="182"/>
      <c r="M122" s="182"/>
      <c r="N122" s="182"/>
      <c r="O122" s="182"/>
      <c r="P122" s="182"/>
      <c r="Q122" s="244" t="s">
        <v>54</v>
      </c>
    </row>
    <row r="123" customFormat="false" ht="11.25" hidden="false" customHeight="false" outlineLevel="0" collapsed="false">
      <c r="A123" s="366" t="str">
        <f aca="false">IF(COUNTBLANK(H123)=1," ",COUNTA($H$16:H123))</f>
        <v> </v>
      </c>
      <c r="B123" s="396"/>
      <c r="C123" s="389" t="s">
        <v>366</v>
      </c>
      <c r="D123" s="363" t="s">
        <v>124</v>
      </c>
      <c r="E123" s="386" t="n">
        <v>0.05</v>
      </c>
      <c r="F123" s="188"/>
      <c r="G123" s="188"/>
      <c r="H123" s="188"/>
      <c r="I123" s="364"/>
      <c r="J123" s="364"/>
      <c r="K123" s="181"/>
      <c r="L123" s="182"/>
      <c r="M123" s="182"/>
      <c r="N123" s="182"/>
      <c r="O123" s="182"/>
      <c r="P123" s="182"/>
      <c r="Q123" s="244" t="s">
        <v>54</v>
      </c>
    </row>
    <row r="124" customFormat="false" ht="11.25" hidden="false" customHeight="false" outlineLevel="0" collapsed="false">
      <c r="A124" s="366" t="str">
        <f aca="false">IF(COUNTBLANK(H124)=1," ",COUNTA($H$16:H124))</f>
        <v> </v>
      </c>
      <c r="B124" s="396"/>
      <c r="C124" s="389" t="s">
        <v>367</v>
      </c>
      <c r="D124" s="363" t="s">
        <v>124</v>
      </c>
      <c r="E124" s="386" t="n">
        <v>0.03</v>
      </c>
      <c r="F124" s="188"/>
      <c r="G124" s="188"/>
      <c r="H124" s="188"/>
      <c r="I124" s="364"/>
      <c r="J124" s="364"/>
      <c r="K124" s="181"/>
      <c r="L124" s="182"/>
      <c r="M124" s="182"/>
      <c r="N124" s="182"/>
      <c r="O124" s="182"/>
      <c r="P124" s="182"/>
      <c r="Q124" s="244" t="s">
        <v>54</v>
      </c>
    </row>
    <row r="125" customFormat="false" ht="11.25" hidden="false" customHeight="false" outlineLevel="0" collapsed="false">
      <c r="A125" s="366" t="str">
        <f aca="false">IF(COUNTBLANK(H125)=1," ",COUNTA($H$16:H125))</f>
        <v> </v>
      </c>
      <c r="B125" s="396"/>
      <c r="C125" s="389" t="s">
        <v>368</v>
      </c>
      <c r="D125" s="363" t="s">
        <v>124</v>
      </c>
      <c r="E125" s="386" t="n">
        <v>0.12</v>
      </c>
      <c r="F125" s="188"/>
      <c r="G125" s="188"/>
      <c r="H125" s="188"/>
      <c r="I125" s="364"/>
      <c r="J125" s="364"/>
      <c r="K125" s="181"/>
      <c r="L125" s="182"/>
      <c r="M125" s="182"/>
      <c r="N125" s="182"/>
      <c r="O125" s="182"/>
      <c r="P125" s="182"/>
      <c r="Q125" s="244" t="s">
        <v>54</v>
      </c>
    </row>
    <row r="126" customFormat="false" ht="11.25" hidden="false" customHeight="false" outlineLevel="0" collapsed="false">
      <c r="A126" s="366" t="str">
        <f aca="false">IF(COUNTBLANK(H126)=1," ",COUNTA($H$16:H126))</f>
        <v> </v>
      </c>
      <c r="B126" s="396"/>
      <c r="C126" s="389" t="s">
        <v>369</v>
      </c>
      <c r="D126" s="363" t="s">
        <v>124</v>
      </c>
      <c r="E126" s="386" t="n">
        <v>0.17</v>
      </c>
      <c r="F126" s="188"/>
      <c r="G126" s="188"/>
      <c r="H126" s="188"/>
      <c r="I126" s="364"/>
      <c r="J126" s="364"/>
      <c r="K126" s="181"/>
      <c r="L126" s="182"/>
      <c r="M126" s="182"/>
      <c r="N126" s="182"/>
      <c r="O126" s="182"/>
      <c r="P126" s="182"/>
      <c r="Q126" s="244" t="s">
        <v>54</v>
      </c>
    </row>
    <row r="127" customFormat="false" ht="11.25" hidden="false" customHeight="false" outlineLevel="0" collapsed="false">
      <c r="A127" s="366" t="str">
        <f aca="false">IF(COUNTBLANK(H127)=1," ",COUNTA($H$16:H127))</f>
        <v> </v>
      </c>
      <c r="B127" s="396"/>
      <c r="C127" s="389" t="s">
        <v>370</v>
      </c>
      <c r="D127" s="363" t="s">
        <v>124</v>
      </c>
      <c r="E127" s="397" t="n">
        <v>0.01</v>
      </c>
      <c r="F127" s="188"/>
      <c r="G127" s="188"/>
      <c r="H127" s="188"/>
      <c r="I127" s="364"/>
      <c r="J127" s="364"/>
      <c r="K127" s="181"/>
      <c r="L127" s="182"/>
      <c r="M127" s="182"/>
      <c r="N127" s="182"/>
      <c r="O127" s="182"/>
      <c r="P127" s="182"/>
      <c r="Q127" s="244" t="s">
        <v>54</v>
      </c>
    </row>
    <row r="128" customFormat="false" ht="11.25" hidden="false" customHeight="false" outlineLevel="0" collapsed="false">
      <c r="A128" s="366" t="str">
        <f aca="false">IF(COUNTBLANK(H128)=1," ",COUNTA($H$16:H128))</f>
        <v> </v>
      </c>
      <c r="B128" s="396"/>
      <c r="C128" s="389" t="s">
        <v>371</v>
      </c>
      <c r="D128" s="382" t="s">
        <v>95</v>
      </c>
      <c r="E128" s="398" t="n">
        <v>44.4</v>
      </c>
      <c r="F128" s="188"/>
      <c r="G128" s="188"/>
      <c r="H128" s="188"/>
      <c r="I128" s="364"/>
      <c r="J128" s="364"/>
      <c r="K128" s="181"/>
      <c r="L128" s="182"/>
      <c r="M128" s="182"/>
      <c r="N128" s="182"/>
      <c r="O128" s="182"/>
      <c r="P128" s="182"/>
      <c r="Q128" s="244" t="s">
        <v>54</v>
      </c>
    </row>
    <row r="129" customFormat="false" ht="11.25" hidden="false" customHeight="false" outlineLevel="0" collapsed="false">
      <c r="A129" s="366" t="str">
        <f aca="false">IF(COUNTBLANK(H129)=1," ",COUNTA($H$16:H129))</f>
        <v> </v>
      </c>
      <c r="B129" s="396"/>
      <c r="C129" s="389" t="s">
        <v>342</v>
      </c>
      <c r="D129" s="363" t="s">
        <v>88</v>
      </c>
      <c r="E129" s="367" t="n">
        <v>13.32</v>
      </c>
      <c r="F129" s="188"/>
      <c r="G129" s="188"/>
      <c r="H129" s="188"/>
      <c r="I129" s="364"/>
      <c r="J129" s="364"/>
      <c r="K129" s="181"/>
      <c r="L129" s="182"/>
      <c r="M129" s="182"/>
      <c r="N129" s="182"/>
      <c r="O129" s="182"/>
      <c r="P129" s="182"/>
      <c r="Q129" s="244" t="s">
        <v>54</v>
      </c>
    </row>
    <row r="130" customFormat="false" ht="22.5" hidden="false" customHeight="false" outlineLevel="0" collapsed="false">
      <c r="A130" s="366" t="str">
        <f aca="false">IF(COUNTBLANK(H130)=1," ",COUNTA($H$16:H130))</f>
        <v> </v>
      </c>
      <c r="B130" s="396"/>
      <c r="C130" s="389" t="s">
        <v>372</v>
      </c>
      <c r="D130" s="363" t="s">
        <v>95</v>
      </c>
      <c r="E130" s="367" t="n">
        <v>53.28</v>
      </c>
      <c r="F130" s="188"/>
      <c r="G130" s="188"/>
      <c r="H130" s="188"/>
      <c r="I130" s="364"/>
      <c r="J130" s="364"/>
      <c r="K130" s="181"/>
      <c r="L130" s="182"/>
      <c r="M130" s="182"/>
      <c r="N130" s="182"/>
      <c r="O130" s="182"/>
      <c r="P130" s="182"/>
      <c r="Q130" s="244" t="s">
        <v>54</v>
      </c>
    </row>
    <row r="131" customFormat="false" ht="11.25" hidden="false" customHeight="false" outlineLevel="0" collapsed="false">
      <c r="A131" s="366" t="str">
        <f aca="false">IF(COUNTBLANK(H131)=1," ",COUNTA($H$16:H131))</f>
        <v> </v>
      </c>
      <c r="B131" s="396"/>
      <c r="C131" s="389" t="s">
        <v>345</v>
      </c>
      <c r="D131" s="363" t="s">
        <v>77</v>
      </c>
      <c r="E131" s="367" t="n">
        <v>13.32</v>
      </c>
      <c r="F131" s="188"/>
      <c r="G131" s="188"/>
      <c r="H131" s="188"/>
      <c r="I131" s="364"/>
      <c r="J131" s="364"/>
      <c r="K131" s="181"/>
      <c r="L131" s="182"/>
      <c r="M131" s="182"/>
      <c r="N131" s="182"/>
      <c r="O131" s="182"/>
      <c r="P131" s="182"/>
      <c r="Q131" s="244" t="s">
        <v>54</v>
      </c>
    </row>
    <row r="132" customFormat="false" ht="11.25" hidden="false" customHeight="false" outlineLevel="0" collapsed="false">
      <c r="A132" s="366" t="str">
        <f aca="false">IF(COUNTBLANK(H132)=1," ",COUNTA($H$16:H132))</f>
        <v> </v>
      </c>
      <c r="B132" s="176" t="s">
        <v>70</v>
      </c>
      <c r="C132" s="390" t="s">
        <v>373</v>
      </c>
      <c r="D132" s="363" t="s">
        <v>77</v>
      </c>
      <c r="E132" s="188" t="n">
        <v>53.28</v>
      </c>
      <c r="F132" s="220"/>
      <c r="G132" s="168"/>
      <c r="H132" s="220"/>
      <c r="I132" s="220"/>
      <c r="J132" s="220"/>
      <c r="K132" s="181"/>
      <c r="L132" s="182"/>
      <c r="M132" s="182"/>
      <c r="N132" s="182"/>
      <c r="O132" s="182"/>
      <c r="P132" s="182"/>
      <c r="Q132" s="244" t="s">
        <v>54</v>
      </c>
    </row>
    <row r="133" customFormat="false" ht="11.25" hidden="false" customHeight="false" outlineLevel="0" collapsed="false">
      <c r="A133" s="366" t="str">
        <f aca="false">IF(COUNTBLANK(H133)=1," ",COUNTA($H$16:H133))</f>
        <v> </v>
      </c>
      <c r="B133" s="383"/>
      <c r="C133" s="383" t="s">
        <v>347</v>
      </c>
      <c r="D133" s="383" t="s">
        <v>179</v>
      </c>
      <c r="E133" s="152" t="n">
        <v>5.33</v>
      </c>
      <c r="F133" s="220"/>
      <c r="G133" s="220"/>
      <c r="H133" s="220"/>
      <c r="I133" s="220"/>
      <c r="J133" s="220"/>
      <c r="K133" s="181"/>
      <c r="L133" s="182"/>
      <c r="M133" s="182"/>
      <c r="N133" s="182"/>
      <c r="O133" s="182"/>
      <c r="P133" s="182"/>
      <c r="Q133" s="244" t="s">
        <v>54</v>
      </c>
    </row>
    <row r="134" customFormat="false" ht="11.25" hidden="false" customHeight="false" outlineLevel="0" collapsed="false">
      <c r="A134" s="366" t="str">
        <f aca="false">IF(COUNTBLANK(H134)=1," ",COUNTA($H$16:H134))</f>
        <v> </v>
      </c>
      <c r="B134" s="176" t="s">
        <v>70</v>
      </c>
      <c r="C134" s="390" t="s">
        <v>374</v>
      </c>
      <c r="D134" s="363" t="s">
        <v>77</v>
      </c>
      <c r="E134" s="168" t="n">
        <v>0.45</v>
      </c>
      <c r="F134" s="188"/>
      <c r="G134" s="168"/>
      <c r="H134" s="188"/>
      <c r="I134" s="365"/>
      <c r="J134" s="188"/>
      <c r="K134" s="181"/>
      <c r="L134" s="182"/>
      <c r="M134" s="182"/>
      <c r="N134" s="182"/>
      <c r="O134" s="182"/>
      <c r="P134" s="182"/>
      <c r="Q134" s="244" t="s">
        <v>54</v>
      </c>
    </row>
    <row r="135" customFormat="false" ht="11.25" hidden="false" customHeight="false" outlineLevel="0" collapsed="false">
      <c r="A135" s="366" t="str">
        <f aca="false">IF(COUNTBLANK(H135)=1," ",COUNTA($H$16:H135))</f>
        <v> </v>
      </c>
      <c r="B135" s="391"/>
      <c r="C135" s="391" t="s">
        <v>349</v>
      </c>
      <c r="D135" s="391" t="s">
        <v>88</v>
      </c>
      <c r="E135" s="168" t="n">
        <v>0.18</v>
      </c>
      <c r="F135" s="188"/>
      <c r="G135" s="188"/>
      <c r="H135" s="188"/>
      <c r="I135" s="188"/>
      <c r="J135" s="188"/>
      <c r="K135" s="181"/>
      <c r="L135" s="182"/>
      <c r="M135" s="182"/>
      <c r="N135" s="182"/>
      <c r="O135" s="182"/>
      <c r="P135" s="182"/>
      <c r="Q135" s="244" t="s">
        <v>54</v>
      </c>
    </row>
    <row r="136" customFormat="false" ht="22.5" hidden="false" customHeight="false" outlineLevel="0" collapsed="false">
      <c r="A136" s="366" t="str">
        <f aca="false">IF(COUNTBLANK(H136)=1," ",COUNTA($H$16:H136))</f>
        <v> </v>
      </c>
      <c r="B136" s="176" t="s">
        <v>70</v>
      </c>
      <c r="C136" s="296" t="s">
        <v>375</v>
      </c>
      <c r="D136" s="394" t="s">
        <v>77</v>
      </c>
      <c r="E136" s="367" t="n">
        <v>14.06</v>
      </c>
      <c r="F136" s="368"/>
      <c r="G136" s="168"/>
      <c r="H136" s="369"/>
      <c r="I136" s="368"/>
      <c r="J136" s="368"/>
      <c r="K136" s="181"/>
      <c r="L136" s="182"/>
      <c r="M136" s="182"/>
      <c r="N136" s="182"/>
      <c r="O136" s="182"/>
      <c r="P136" s="182"/>
      <c r="Q136" s="244" t="s">
        <v>54</v>
      </c>
    </row>
    <row r="137" customFormat="false" ht="11.25" hidden="false" customHeight="false" outlineLevel="0" collapsed="false">
      <c r="A137" s="366" t="str">
        <f aca="false">IF(COUNTBLANK(H137)=1," ",COUNTA($H$16:H137))</f>
        <v> </v>
      </c>
      <c r="B137" s="370"/>
      <c r="C137" s="371" t="s">
        <v>287</v>
      </c>
      <c r="D137" s="372" t="s">
        <v>77</v>
      </c>
      <c r="E137" s="368" t="n">
        <v>16.88</v>
      </c>
      <c r="F137" s="370"/>
      <c r="G137" s="368"/>
      <c r="H137" s="368"/>
      <c r="I137" s="369"/>
      <c r="J137" s="368"/>
      <c r="K137" s="181"/>
      <c r="L137" s="182"/>
      <c r="M137" s="182"/>
      <c r="N137" s="182"/>
      <c r="O137" s="182"/>
      <c r="P137" s="182"/>
      <c r="Q137" s="244" t="s">
        <v>54</v>
      </c>
    </row>
    <row r="138" customFormat="false" ht="11.25" hidden="false" customHeight="false" outlineLevel="0" collapsed="false">
      <c r="A138" s="366" t="str">
        <f aca="false">IF(COUNTBLANK(H138)=1," ",COUNTA($H$16:H138))</f>
        <v> </v>
      </c>
      <c r="B138" s="370"/>
      <c r="C138" s="371" t="s">
        <v>288</v>
      </c>
      <c r="D138" s="372" t="s">
        <v>77</v>
      </c>
      <c r="E138" s="368" t="n">
        <v>17.16</v>
      </c>
      <c r="F138" s="370"/>
      <c r="G138" s="368"/>
      <c r="H138" s="368"/>
      <c r="I138" s="371"/>
      <c r="J138" s="368"/>
      <c r="K138" s="181"/>
      <c r="L138" s="182"/>
      <c r="M138" s="182"/>
      <c r="N138" s="182"/>
      <c r="O138" s="182"/>
      <c r="P138" s="182"/>
      <c r="Q138" s="244" t="s">
        <v>54</v>
      </c>
    </row>
    <row r="139" customFormat="false" ht="11.25" hidden="false" customHeight="false" outlineLevel="0" collapsed="false">
      <c r="A139" s="366" t="str">
        <f aca="false">IF(COUNTBLANK(H139)=1," ",COUNTA($H$16:H139))</f>
        <v> </v>
      </c>
      <c r="B139" s="370"/>
      <c r="C139" s="373" t="s">
        <v>289</v>
      </c>
      <c r="D139" s="374" t="s">
        <v>290</v>
      </c>
      <c r="E139" s="368" t="n">
        <v>0.36</v>
      </c>
      <c r="F139" s="162"/>
      <c r="G139" s="162"/>
      <c r="H139" s="162"/>
      <c r="I139" s="375"/>
      <c r="J139" s="162"/>
      <c r="K139" s="181"/>
      <c r="L139" s="182"/>
      <c r="M139" s="182"/>
      <c r="N139" s="182"/>
      <c r="O139" s="182"/>
      <c r="P139" s="182"/>
      <c r="Q139" s="244" t="s">
        <v>54</v>
      </c>
    </row>
    <row r="140" customFormat="false" ht="11.25" hidden="false" customHeight="false" outlineLevel="0" collapsed="false">
      <c r="A140" s="366" t="str">
        <f aca="false">IF(COUNTBLANK(H140)=1," ",COUNTA($H$16:H140))</f>
        <v> </v>
      </c>
      <c r="B140" s="176" t="s">
        <v>70</v>
      </c>
      <c r="C140" s="296" t="s">
        <v>376</v>
      </c>
      <c r="D140" s="378" t="s">
        <v>72</v>
      </c>
      <c r="E140" s="367" t="n">
        <v>23.68</v>
      </c>
      <c r="F140" s="188"/>
      <c r="G140" s="168"/>
      <c r="H140" s="188"/>
      <c r="I140" s="188"/>
      <c r="J140" s="188"/>
      <c r="K140" s="181"/>
      <c r="L140" s="182"/>
      <c r="M140" s="182"/>
      <c r="N140" s="182"/>
      <c r="O140" s="182"/>
      <c r="P140" s="182"/>
      <c r="Q140" s="244" t="s">
        <v>54</v>
      </c>
    </row>
    <row r="141" customFormat="false" ht="11.25" hidden="false" customHeight="false" outlineLevel="0" collapsed="false">
      <c r="A141" s="366" t="str">
        <f aca="false">IF(COUNTBLANK(H141)=1," ",COUNTA($H$16:H141))</f>
        <v> </v>
      </c>
      <c r="B141" s="383"/>
      <c r="C141" s="188" t="s">
        <v>109</v>
      </c>
      <c r="D141" s="188" t="s">
        <v>110</v>
      </c>
      <c r="E141" s="168" t="n">
        <v>2.96</v>
      </c>
      <c r="F141" s="188"/>
      <c r="G141" s="188"/>
      <c r="H141" s="188"/>
      <c r="I141" s="188"/>
      <c r="J141" s="188"/>
      <c r="K141" s="181"/>
      <c r="L141" s="182"/>
      <c r="M141" s="182"/>
      <c r="N141" s="182"/>
      <c r="O141" s="182"/>
      <c r="P141" s="182"/>
      <c r="Q141" s="244" t="s">
        <v>54</v>
      </c>
    </row>
    <row r="142" customFormat="false" ht="11.25" hidden="false" customHeight="false" outlineLevel="0" collapsed="false">
      <c r="A142" s="366" t="str">
        <f aca="false">IF(COUNTBLANK(H142)=1," ",COUNTA($H$16:H142))</f>
        <v> </v>
      </c>
      <c r="B142" s="383"/>
      <c r="C142" s="188" t="s">
        <v>316</v>
      </c>
      <c r="D142" s="372" t="s">
        <v>77</v>
      </c>
      <c r="E142" s="188" t="n">
        <v>9.48</v>
      </c>
      <c r="F142" s="188"/>
      <c r="G142" s="188"/>
      <c r="H142" s="188"/>
      <c r="I142" s="188"/>
      <c r="J142" s="188"/>
      <c r="K142" s="181"/>
      <c r="L142" s="182"/>
      <c r="M142" s="182"/>
      <c r="N142" s="182"/>
      <c r="O142" s="182"/>
      <c r="P142" s="182"/>
      <c r="Q142" s="244" t="s">
        <v>54</v>
      </c>
    </row>
    <row r="143" customFormat="false" ht="22.5" hidden="false" customHeight="false" outlineLevel="0" collapsed="false">
      <c r="A143" s="366" t="str">
        <f aca="false">IF(COUNTBLANK(H143)=1," ",COUNTA($H$16:H143))</f>
        <v> </v>
      </c>
      <c r="B143" s="176" t="s">
        <v>70</v>
      </c>
      <c r="C143" s="296" t="s">
        <v>377</v>
      </c>
      <c r="D143" s="378" t="s">
        <v>72</v>
      </c>
      <c r="E143" s="379" t="n">
        <v>23.68</v>
      </c>
      <c r="F143" s="368"/>
      <c r="G143" s="168"/>
      <c r="H143" s="369"/>
      <c r="I143" s="368"/>
      <c r="J143" s="368"/>
      <c r="K143" s="181"/>
      <c r="L143" s="182"/>
      <c r="M143" s="182"/>
      <c r="N143" s="182"/>
      <c r="O143" s="182"/>
      <c r="P143" s="182"/>
      <c r="Q143" s="244" t="s">
        <v>54</v>
      </c>
    </row>
    <row r="144" customFormat="false" ht="11.25" hidden="false" customHeight="false" outlineLevel="0" collapsed="false">
      <c r="A144" s="366" t="str">
        <f aca="false">IF(COUNTBLANK(H144)=1," ",COUNTA($H$16:H144))</f>
        <v> </v>
      </c>
      <c r="B144" s="370"/>
      <c r="C144" s="371" t="s">
        <v>288</v>
      </c>
      <c r="D144" s="372" t="s">
        <v>77</v>
      </c>
      <c r="E144" s="368" t="n">
        <v>7.11</v>
      </c>
      <c r="F144" s="370"/>
      <c r="G144" s="368"/>
      <c r="H144" s="368"/>
      <c r="I144" s="371"/>
      <c r="J144" s="368"/>
      <c r="K144" s="181"/>
      <c r="L144" s="182"/>
      <c r="M144" s="182"/>
      <c r="N144" s="182"/>
      <c r="O144" s="182"/>
      <c r="P144" s="182"/>
      <c r="Q144" s="244" t="s">
        <v>54</v>
      </c>
    </row>
    <row r="145" customFormat="false" ht="11.25" hidden="false" customHeight="false" outlineLevel="0" collapsed="false">
      <c r="A145" s="366" t="str">
        <f aca="false">IF(COUNTBLANK(H145)=1," ",COUNTA($H$16:H145))</f>
        <v> </v>
      </c>
      <c r="B145" s="370"/>
      <c r="C145" s="373" t="s">
        <v>289</v>
      </c>
      <c r="D145" s="374" t="s">
        <v>290</v>
      </c>
      <c r="E145" s="368" t="n">
        <v>0.6</v>
      </c>
      <c r="F145" s="162"/>
      <c r="G145" s="162"/>
      <c r="H145" s="162"/>
      <c r="I145" s="375"/>
      <c r="J145" s="162"/>
      <c r="K145" s="181"/>
      <c r="L145" s="182"/>
      <c r="M145" s="182"/>
      <c r="N145" s="182"/>
      <c r="O145" s="182"/>
      <c r="P145" s="182"/>
      <c r="Q145" s="244" t="s">
        <v>54</v>
      </c>
    </row>
    <row r="146" customFormat="false" ht="33.75" hidden="false" customHeight="false" outlineLevel="0" collapsed="false">
      <c r="A146" s="366" t="str">
        <f aca="false">IF(COUNTBLANK(H146)=1," ",COUNTA($H$16:H146))</f>
        <v> </v>
      </c>
      <c r="B146" s="176" t="s">
        <v>70</v>
      </c>
      <c r="C146" s="296" t="s">
        <v>378</v>
      </c>
      <c r="D146" s="394" t="s">
        <v>72</v>
      </c>
      <c r="E146" s="367" t="n">
        <v>14.8</v>
      </c>
      <c r="F146" s="188"/>
      <c r="G146" s="168"/>
      <c r="H146" s="188"/>
      <c r="I146" s="188"/>
      <c r="J146" s="188"/>
      <c r="K146" s="181"/>
      <c r="L146" s="182"/>
      <c r="M146" s="182"/>
      <c r="N146" s="182"/>
      <c r="O146" s="182"/>
      <c r="P146" s="182"/>
      <c r="Q146" s="244" t="s">
        <v>54</v>
      </c>
    </row>
    <row r="147" customFormat="false" ht="22.5" hidden="false" customHeight="false" outlineLevel="0" collapsed="false">
      <c r="A147" s="366" t="str">
        <f aca="false">IF(COUNTBLANK(H147)=1," ",COUNTA($H$16:H147))</f>
        <v> </v>
      </c>
      <c r="B147" s="176" t="s">
        <v>70</v>
      </c>
      <c r="C147" s="296" t="s">
        <v>379</v>
      </c>
      <c r="D147" s="378" t="s">
        <v>72</v>
      </c>
      <c r="E147" s="379" t="n">
        <v>14.8</v>
      </c>
      <c r="F147" s="368"/>
      <c r="G147" s="168"/>
      <c r="H147" s="369"/>
      <c r="I147" s="368"/>
      <c r="J147" s="368"/>
      <c r="K147" s="181"/>
      <c r="L147" s="182"/>
      <c r="M147" s="182"/>
      <c r="N147" s="182"/>
      <c r="O147" s="182"/>
      <c r="P147" s="182"/>
      <c r="Q147" s="244" t="s">
        <v>54</v>
      </c>
    </row>
    <row r="148" customFormat="false" ht="11.25" hidden="false" customHeight="false" outlineLevel="0" collapsed="false">
      <c r="A148" s="366" t="str">
        <f aca="false">IF(COUNTBLANK(H148)=1," ",COUNTA($H$16:H148))</f>
        <v> </v>
      </c>
      <c r="B148" s="370"/>
      <c r="C148" s="371" t="s">
        <v>288</v>
      </c>
      <c r="D148" s="372" t="s">
        <v>77</v>
      </c>
      <c r="E148" s="368" t="n">
        <v>8.88</v>
      </c>
      <c r="F148" s="370"/>
      <c r="G148" s="368"/>
      <c r="H148" s="368"/>
      <c r="I148" s="371"/>
      <c r="J148" s="368"/>
      <c r="K148" s="181"/>
      <c r="L148" s="182"/>
      <c r="M148" s="182"/>
      <c r="N148" s="182"/>
      <c r="O148" s="182"/>
      <c r="P148" s="182"/>
      <c r="Q148" s="244" t="s">
        <v>54</v>
      </c>
    </row>
    <row r="149" customFormat="false" ht="11.25" hidden="false" customHeight="false" outlineLevel="0" collapsed="false">
      <c r="A149" s="366" t="str">
        <f aca="false">IF(COUNTBLANK(H149)=1," ",COUNTA($H$16:H149))</f>
        <v> </v>
      </c>
      <c r="B149" s="370"/>
      <c r="C149" s="373" t="s">
        <v>289</v>
      </c>
      <c r="D149" s="374" t="s">
        <v>290</v>
      </c>
      <c r="E149" s="368" t="n">
        <v>0.37</v>
      </c>
      <c r="F149" s="162"/>
      <c r="G149" s="162"/>
      <c r="H149" s="162"/>
      <c r="I149" s="375"/>
      <c r="J149" s="162"/>
      <c r="K149" s="181"/>
      <c r="L149" s="182"/>
      <c r="M149" s="182"/>
      <c r="N149" s="182"/>
      <c r="O149" s="182"/>
      <c r="P149" s="182"/>
      <c r="Q149" s="244" t="s">
        <v>54</v>
      </c>
    </row>
    <row r="150" customFormat="false" ht="11.25" hidden="false" customHeight="false" outlineLevel="0" collapsed="false">
      <c r="A150" s="366" t="str">
        <f aca="false">IF(COUNTBLANK(H150)=1," ",COUNTA($H$16:H150))</f>
        <v> </v>
      </c>
      <c r="B150" s="176" t="s">
        <v>70</v>
      </c>
      <c r="C150" s="399" t="s">
        <v>380</v>
      </c>
      <c r="D150" s="363" t="s">
        <v>95</v>
      </c>
      <c r="E150" s="367" t="n">
        <v>37</v>
      </c>
      <c r="F150" s="220"/>
      <c r="G150" s="168"/>
      <c r="H150" s="220"/>
      <c r="I150" s="220"/>
      <c r="J150" s="220"/>
      <c r="K150" s="181"/>
      <c r="L150" s="182"/>
      <c r="M150" s="182"/>
      <c r="N150" s="182"/>
      <c r="O150" s="182"/>
      <c r="P150" s="182"/>
      <c r="Q150" s="244" t="s">
        <v>54</v>
      </c>
    </row>
    <row r="151" customFormat="false" ht="22.5" hidden="false" customHeight="false" outlineLevel="0" collapsed="false">
      <c r="A151" s="366" t="str">
        <f aca="false">IF(COUNTBLANK(H151)=1," ",COUNTA($H$16:H151))</f>
        <v> </v>
      </c>
      <c r="B151" s="176" t="s">
        <v>70</v>
      </c>
      <c r="C151" s="400" t="s">
        <v>381</v>
      </c>
      <c r="D151" s="383" t="s">
        <v>72</v>
      </c>
      <c r="E151" s="188" t="n">
        <v>18.5</v>
      </c>
      <c r="F151" s="188"/>
      <c r="G151" s="168"/>
      <c r="H151" s="188"/>
      <c r="I151" s="188"/>
      <c r="J151" s="188"/>
      <c r="K151" s="181"/>
      <c r="L151" s="182"/>
      <c r="M151" s="182"/>
      <c r="N151" s="182"/>
      <c r="O151" s="182"/>
      <c r="P151" s="182"/>
      <c r="Q151" s="244" t="s">
        <v>54</v>
      </c>
    </row>
    <row r="152" customFormat="false" ht="11.25" hidden="false" customHeight="false" outlineLevel="0" collapsed="false">
      <c r="A152" s="366" t="str">
        <f aca="false">IF(COUNTBLANK(H152)=1," ",COUNTA($H$16:H152))</f>
        <v> </v>
      </c>
      <c r="B152" s="383"/>
      <c r="C152" s="188" t="s">
        <v>109</v>
      </c>
      <c r="D152" s="188" t="s">
        <v>110</v>
      </c>
      <c r="E152" s="168" t="n">
        <v>2.96</v>
      </c>
      <c r="F152" s="188"/>
      <c r="G152" s="188"/>
      <c r="H152" s="188"/>
      <c r="I152" s="188"/>
      <c r="J152" s="188"/>
      <c r="K152" s="181"/>
      <c r="L152" s="182"/>
      <c r="M152" s="182"/>
      <c r="N152" s="182"/>
      <c r="O152" s="182"/>
      <c r="P152" s="182"/>
      <c r="Q152" s="244" t="s">
        <v>54</v>
      </c>
    </row>
    <row r="153" customFormat="false" ht="11.25" hidden="false" customHeight="false" outlineLevel="0" collapsed="false">
      <c r="A153" s="366" t="str">
        <f aca="false">IF(COUNTBLANK(H153)=1," ",COUNTA($H$16:H153))</f>
        <v> </v>
      </c>
      <c r="B153" s="383"/>
      <c r="C153" s="188" t="s">
        <v>316</v>
      </c>
      <c r="D153" s="372" t="s">
        <v>77</v>
      </c>
      <c r="E153" s="188" t="n">
        <v>7.4</v>
      </c>
      <c r="F153" s="188"/>
      <c r="G153" s="188"/>
      <c r="H153" s="188"/>
      <c r="I153" s="188"/>
      <c r="J153" s="188"/>
      <c r="K153" s="181"/>
      <c r="L153" s="182"/>
      <c r="M153" s="182"/>
      <c r="N153" s="182"/>
      <c r="O153" s="182"/>
      <c r="P153" s="182"/>
      <c r="Q153" s="244" t="s">
        <v>54</v>
      </c>
    </row>
    <row r="154" customFormat="false" ht="33.75" hidden="false" customHeight="false" outlineLevel="0" collapsed="false">
      <c r="A154" s="366" t="str">
        <f aca="false">IF(COUNTBLANK(H154)=1," ",COUNTA($H$16:H154))</f>
        <v> </v>
      </c>
      <c r="B154" s="176" t="s">
        <v>70</v>
      </c>
      <c r="C154" s="296" t="s">
        <v>382</v>
      </c>
      <c r="D154" s="383" t="s">
        <v>72</v>
      </c>
      <c r="E154" s="188" t="n">
        <v>18.5</v>
      </c>
      <c r="F154" s="220"/>
      <c r="G154" s="168"/>
      <c r="H154" s="220"/>
      <c r="I154" s="220"/>
      <c r="J154" s="220"/>
      <c r="K154" s="181"/>
      <c r="L154" s="182"/>
      <c r="M154" s="182"/>
      <c r="N154" s="182"/>
      <c r="O154" s="182"/>
      <c r="P154" s="182"/>
      <c r="Q154" s="244" t="s">
        <v>54</v>
      </c>
    </row>
    <row r="155" customFormat="false" ht="11.25" hidden="false" customHeight="false" outlineLevel="0" collapsed="false">
      <c r="A155" s="366" t="str">
        <f aca="false">IF(COUNTBLANK(H155)=1," ",COUNTA($H$16:H155))</f>
        <v> </v>
      </c>
      <c r="B155" s="176" t="s">
        <v>70</v>
      </c>
      <c r="C155" s="392" t="s">
        <v>353</v>
      </c>
      <c r="D155" s="393" t="s">
        <v>77</v>
      </c>
      <c r="E155" s="188" t="n">
        <v>0.74</v>
      </c>
      <c r="F155" s="168"/>
      <c r="G155" s="168"/>
      <c r="H155" s="168"/>
      <c r="I155" s="168"/>
      <c r="J155" s="188"/>
      <c r="K155" s="181"/>
      <c r="L155" s="182"/>
      <c r="M155" s="182"/>
      <c r="N155" s="182"/>
      <c r="O155" s="182"/>
      <c r="P155" s="182"/>
      <c r="Q155" s="244" t="s">
        <v>54</v>
      </c>
    </row>
    <row r="156" customFormat="false" ht="11.25" hidden="false" customHeight="false" outlineLevel="0" collapsed="false">
      <c r="A156" s="366" t="str">
        <f aca="false">IF(COUNTBLANK(H156)=1," ",COUNTA($H$16:H156))</f>
        <v> </v>
      </c>
      <c r="B156" s="180"/>
      <c r="C156" s="180" t="s">
        <v>354</v>
      </c>
      <c r="D156" s="180" t="s">
        <v>88</v>
      </c>
      <c r="E156" s="168" t="n">
        <f aca="false">E155*3</f>
        <v>2.22</v>
      </c>
      <c r="F156" s="168"/>
      <c r="G156" s="168"/>
      <c r="H156" s="168"/>
      <c r="I156" s="168"/>
      <c r="J156" s="168"/>
      <c r="K156" s="181"/>
      <c r="L156" s="182"/>
      <c r="M156" s="182"/>
      <c r="N156" s="182"/>
      <c r="O156" s="182"/>
      <c r="P156" s="182"/>
      <c r="Q156" s="244" t="s">
        <v>54</v>
      </c>
    </row>
    <row r="157" customFormat="false" ht="12" hidden="false" customHeight="true" outlineLevel="0" collapsed="false">
      <c r="A157" s="226" t="s">
        <v>126</v>
      </c>
      <c r="B157" s="226"/>
      <c r="C157" s="226"/>
      <c r="D157" s="226"/>
      <c r="E157" s="226"/>
      <c r="F157" s="226"/>
      <c r="G157" s="226"/>
      <c r="H157" s="226"/>
      <c r="I157" s="226"/>
      <c r="J157" s="226"/>
      <c r="K157" s="226"/>
      <c r="L157" s="227" t="n">
        <f aca="false">SUM(L14:L156)</f>
        <v>0</v>
      </c>
      <c r="M157" s="233" t="n">
        <f aca="false">SUM(M14:M156)</f>
        <v>0</v>
      </c>
      <c r="N157" s="233" t="n">
        <f aca="false">SUM(N14:N156)</f>
        <v>0</v>
      </c>
      <c r="O157" s="233" t="n">
        <f aca="false">SUM(O14:O156)</f>
        <v>0</v>
      </c>
      <c r="P157" s="234" t="n">
        <f aca="false">SUM(P14:P156)</f>
        <v>0</v>
      </c>
    </row>
    <row r="158" customFormat="false" ht="11.25" hidden="false" customHeight="false" outlineLevel="0" collapsed="false">
      <c r="A158" s="33"/>
      <c r="B158" s="33"/>
      <c r="C158" s="33"/>
      <c r="D158" s="33"/>
      <c r="E158" s="33"/>
      <c r="F158" s="33"/>
      <c r="G158" s="33"/>
      <c r="H158" s="33"/>
      <c r="I158" s="33"/>
      <c r="J158" s="33"/>
      <c r="K158" s="33"/>
      <c r="L158" s="33"/>
      <c r="M158" s="33"/>
      <c r="N158" s="33"/>
      <c r="O158" s="33"/>
      <c r="P158" s="33"/>
    </row>
    <row r="159" customFormat="false" ht="11.25" hidden="false" customHeight="false" outlineLevel="0" collapsed="false">
      <c r="A159" s="33"/>
      <c r="B159" s="33"/>
      <c r="C159" s="33"/>
      <c r="D159" s="33"/>
      <c r="E159" s="33"/>
      <c r="F159" s="33"/>
      <c r="G159" s="33"/>
      <c r="H159" s="33"/>
      <c r="I159" s="33"/>
      <c r="J159" s="33"/>
      <c r="K159" s="33"/>
      <c r="L159" s="33"/>
      <c r="M159" s="33"/>
      <c r="N159" s="33"/>
      <c r="O159" s="33"/>
      <c r="P159" s="33"/>
    </row>
    <row r="160" customFormat="false" ht="11.25" hidden="false" customHeight="false" outlineLevel="0" collapsed="false">
      <c r="A160" s="1" t="s">
        <v>19</v>
      </c>
      <c r="B160" s="33"/>
      <c r="C160" s="45" t="n">
        <f aca="false">'Kops n'!C31:H31</f>
        <v>0</v>
      </c>
      <c r="D160" s="45"/>
      <c r="E160" s="45"/>
      <c r="F160" s="45"/>
      <c r="G160" s="45"/>
      <c r="H160" s="45"/>
      <c r="I160" s="33"/>
      <c r="J160" s="33"/>
      <c r="K160" s="33"/>
      <c r="L160" s="33"/>
      <c r="M160" s="33"/>
      <c r="N160" s="33"/>
      <c r="O160" s="33"/>
      <c r="P160" s="33"/>
    </row>
    <row r="161" customFormat="false" ht="11.25" hidden="false" customHeight="true" outlineLevel="0" collapsed="false">
      <c r="A161" s="33"/>
      <c r="B161" s="33"/>
      <c r="C161" s="31" t="s">
        <v>20</v>
      </c>
      <c r="D161" s="31"/>
      <c r="E161" s="31"/>
      <c r="F161" s="31"/>
      <c r="G161" s="31"/>
      <c r="H161" s="31"/>
      <c r="I161" s="33"/>
      <c r="J161" s="33"/>
      <c r="K161" s="33"/>
      <c r="L161" s="33"/>
      <c r="M161" s="33"/>
      <c r="N161" s="33"/>
      <c r="O161" s="33"/>
      <c r="P161" s="33"/>
    </row>
    <row r="162" customFormat="false" ht="11.25" hidden="false" customHeight="false" outlineLevel="0" collapsed="false">
      <c r="A162" s="33"/>
      <c r="B162" s="33"/>
      <c r="C162" s="33"/>
      <c r="D162" s="33"/>
      <c r="E162" s="33"/>
      <c r="F162" s="33"/>
      <c r="G162" s="33"/>
      <c r="H162" s="33"/>
      <c r="I162" s="33"/>
      <c r="J162" s="33"/>
      <c r="K162" s="33"/>
      <c r="L162" s="33"/>
      <c r="M162" s="33"/>
      <c r="N162" s="33"/>
      <c r="O162" s="33"/>
      <c r="P162" s="33"/>
    </row>
    <row r="163" customFormat="false" ht="11.25" hidden="false" customHeight="false" outlineLevel="0" collapsed="false">
      <c r="A163" s="96" t="str">
        <f aca="false">'Kops n'!A34:D34</f>
        <v>Tāme sastādīta:</v>
      </c>
      <c r="B163" s="96"/>
      <c r="C163" s="96"/>
      <c r="D163" s="96"/>
      <c r="E163" s="33"/>
      <c r="F163" s="33"/>
      <c r="G163" s="33"/>
      <c r="H163" s="33"/>
      <c r="I163" s="33"/>
      <c r="J163" s="33"/>
      <c r="K163" s="33"/>
      <c r="L163" s="33"/>
      <c r="M163" s="33"/>
      <c r="N163" s="33"/>
      <c r="O163" s="33"/>
      <c r="P163" s="33"/>
    </row>
    <row r="164" customFormat="false" ht="11.25" hidden="false" customHeight="false" outlineLevel="0" collapsed="false">
      <c r="A164" s="33"/>
      <c r="B164" s="33"/>
      <c r="C164" s="33"/>
      <c r="D164" s="33"/>
      <c r="E164" s="33"/>
      <c r="F164" s="33"/>
      <c r="G164" s="33"/>
      <c r="H164" s="33"/>
      <c r="I164" s="33"/>
      <c r="J164" s="33"/>
      <c r="K164" s="33"/>
      <c r="L164" s="33"/>
      <c r="M164" s="33"/>
      <c r="N164" s="33"/>
      <c r="O164" s="33"/>
      <c r="P164" s="33"/>
    </row>
    <row r="165" customFormat="false" ht="11.25" hidden="false" customHeight="false" outlineLevel="0" collapsed="false">
      <c r="A165" s="1" t="s">
        <v>48</v>
      </c>
      <c r="B165" s="33"/>
      <c r="C165" s="45" t="n">
        <f aca="false">'Kops n'!C36:H36</f>
        <v>0</v>
      </c>
      <c r="D165" s="45"/>
      <c r="E165" s="45"/>
      <c r="F165" s="45"/>
      <c r="G165" s="45"/>
      <c r="H165" s="45"/>
      <c r="I165" s="33"/>
      <c r="J165" s="33"/>
      <c r="K165" s="33"/>
      <c r="L165" s="33"/>
      <c r="M165" s="33"/>
      <c r="N165" s="33"/>
      <c r="O165" s="33"/>
      <c r="P165" s="33"/>
    </row>
    <row r="166" customFormat="false" ht="11.25" hidden="false" customHeight="true" outlineLevel="0" collapsed="false">
      <c r="A166" s="33"/>
      <c r="B166" s="33"/>
      <c r="C166" s="31" t="s">
        <v>20</v>
      </c>
      <c r="D166" s="31"/>
      <c r="E166" s="31"/>
      <c r="F166" s="31"/>
      <c r="G166" s="31"/>
      <c r="H166" s="31"/>
      <c r="I166" s="33"/>
      <c r="J166" s="33"/>
      <c r="K166" s="33"/>
      <c r="L166" s="33"/>
      <c r="M166" s="33"/>
      <c r="N166" s="33"/>
      <c r="O166" s="33"/>
      <c r="P166" s="33"/>
    </row>
    <row r="167" customFormat="false" ht="11.25" hidden="false" customHeight="false" outlineLevel="0" collapsed="false">
      <c r="A167" s="33"/>
      <c r="B167" s="33"/>
      <c r="C167" s="33"/>
      <c r="D167" s="33"/>
      <c r="E167" s="33"/>
      <c r="F167" s="33"/>
      <c r="G167" s="33"/>
      <c r="H167" s="33"/>
      <c r="I167" s="33"/>
      <c r="J167" s="33"/>
      <c r="K167" s="33"/>
      <c r="L167" s="33"/>
      <c r="M167" s="33"/>
      <c r="N167" s="33"/>
      <c r="O167" s="33"/>
      <c r="P167" s="33"/>
    </row>
    <row r="168" customFormat="false" ht="11.25" hidden="false" customHeight="false" outlineLevel="0" collapsed="false">
      <c r="A168" s="97" t="s">
        <v>21</v>
      </c>
      <c r="B168" s="98"/>
      <c r="C168" s="99" t="n">
        <f aca="false">'Kops n'!C39</f>
        <v>0</v>
      </c>
      <c r="D168" s="98"/>
      <c r="E168" s="33"/>
      <c r="F168" s="33"/>
      <c r="G168" s="33"/>
      <c r="H168" s="33"/>
      <c r="I168" s="33"/>
      <c r="J168" s="33"/>
      <c r="K168" s="33"/>
      <c r="L168" s="33"/>
      <c r="M168" s="33"/>
      <c r="N168" s="33"/>
      <c r="O168" s="33"/>
      <c r="P168" s="33"/>
    </row>
    <row r="169" customFormat="false" ht="11.25" hidden="false" customHeight="false" outlineLevel="0" collapsed="false">
      <c r="A169" s="33"/>
      <c r="B169" s="33"/>
      <c r="C169" s="33"/>
      <c r="D169" s="33"/>
      <c r="E169" s="33"/>
      <c r="F169" s="33"/>
      <c r="G169" s="33"/>
      <c r="H169" s="33"/>
      <c r="I169" s="33"/>
      <c r="J169" s="33"/>
      <c r="K169" s="33"/>
      <c r="L169" s="33"/>
      <c r="M169" s="33"/>
      <c r="N169" s="33"/>
      <c r="O169" s="33"/>
      <c r="P169"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157:K157"/>
    <mergeCell ref="C160:H160"/>
    <mergeCell ref="C161:H161"/>
    <mergeCell ref="A163:D163"/>
    <mergeCell ref="C165:H165"/>
    <mergeCell ref="C166:H166"/>
  </mergeCells>
  <conditionalFormatting sqref="N9:O9">
    <cfRule type="cellIs" priority="2" operator="equal" aboveAverage="0" equalAverage="0" bottom="0" percent="0" rank="0" text="" dxfId="1">
      <formula>0</formula>
    </cfRule>
  </conditionalFormatting>
  <conditionalFormatting sqref="A9:F9">
    <cfRule type="containsText" priority="3" operator="containsText" aboveAverage="0" equalAverage="0" bottom="0" percent="0" rank="0" text="Tāme sastādīta  20__. gada tirgus cenās, pamatojoties uz ___ daļas rasējumiem" dxfId="3">
      <formula>NOT(ISERROR(SEARCH("Tāme sastādīta  20__. gada tirgus cenās, pamatojoties uz ___ daļas rasējumiem",A9)))</formula>
    </cfRule>
  </conditionalFormatting>
  <conditionalFormatting sqref="C2:I2">
    <cfRule type="cellIs" priority="4" operator="equal" aboveAverage="0" equalAverage="0" bottom="0" percent="0" rank="0" text="" dxfId="3">
      <formula>0</formula>
    </cfRule>
  </conditionalFormatting>
  <conditionalFormatting sqref="C165:H165">
    <cfRule type="cellIs" priority="5" operator="equal" aboveAverage="0" equalAverage="0" bottom="0" percent="0" rank="0" text="" dxfId="0">
      <formula>0</formula>
    </cfRule>
  </conditionalFormatting>
  <conditionalFormatting sqref="C160:H160">
    <cfRule type="cellIs" priority="6" operator="equal" aboveAverage="0" equalAverage="0" bottom="0" percent="0" rank="0" text="" dxfId="0">
      <formula>0</formula>
    </cfRule>
  </conditionalFormatting>
  <conditionalFormatting sqref="L157:P157">
    <cfRule type="cellIs" priority="7" operator="equal" aboveAverage="0" equalAverage="0" bottom="0" percent="0" rank="0" text="" dxfId="1">
      <formula>0</formula>
    </cfRule>
  </conditionalFormatting>
  <conditionalFormatting sqref="C4:I4">
    <cfRule type="cellIs" priority="8" operator="equal" aboveAverage="0" equalAverage="0" bottom="0" percent="0" rank="0" text="" dxfId="3">
      <formula>0</formula>
    </cfRule>
  </conditionalFormatting>
  <conditionalFormatting sqref="D5:L8">
    <cfRule type="cellIs" priority="9" operator="equal" aboveAverage="0" equalAverage="0" bottom="0" percent="0" rank="0" text="" dxfId="1">
      <formula>0</formula>
    </cfRule>
  </conditionalFormatting>
  <conditionalFormatting sqref="D1">
    <cfRule type="cellIs" priority="10" operator="equal" aboveAverage="0" equalAverage="0" bottom="0" percent="0" rank="0" text="" dxfId="0">
      <formula>0</formula>
    </cfRule>
  </conditionalFormatting>
  <conditionalFormatting sqref="A157:K157">
    <cfRule type="containsText" priority="11" operator="containsText" aboveAverage="0" equalAverage="0" bottom="0" percent="0" rank="0" text="Tiešās izmaksas kopā, t. sk. darba devēja sociālais nodoklis __.__% " dxfId="3">
      <formula>NOT(ISERROR(SEARCH("Tiešās izmaksas kopā, t. sk. darba devēja sociālais nodoklis __.__% ",A157)))</formula>
    </cfRule>
  </conditionalFormatting>
  <conditionalFormatting sqref="Q14:Q156">
    <cfRule type="cellIs" priority="12" operator="equal" aboveAverage="0" equalAverage="0" bottom="0" percent="0" rank="0" text="" dxfId="0">
      <formula>0</formula>
    </cfRule>
  </conditionalFormatting>
  <conditionalFormatting sqref="B14:G156 I14:J156">
    <cfRule type="cellIs" priority="13" operator="equal" aboveAverage="0" equalAverage="0" bottom="0" percent="0" rank="0" text="" dxfId="1">
      <formula>0</formula>
    </cfRule>
  </conditionalFormatting>
  <conditionalFormatting sqref="A14:A156 H14:H156 K14:P156">
    <cfRule type="cellIs" priority="14" operator="equal" aboveAverage="0" equalAverage="0" bottom="0" percent="0" rank="0" text="" dxfId="0">
      <formula>0</formula>
    </cfRule>
  </conditionalFormatting>
  <conditionalFormatting sqref="A163">
    <cfRule type="containsText" priority="15" operator="containsText" aboveAverage="0" equalAverage="0" bottom="0" percent="0" rank="0" text="Tāme sastādīta ____. gada ___. ______________" dxfId="4">
      <formula>NOT(ISERROR(SEARCH("Tāme sastādīta ____. gada ___. ______________",A163)))</formula>
    </cfRule>
  </conditionalFormatting>
  <conditionalFormatting sqref="A168">
    <cfRule type="containsText" priority="16" operator="containsText" aboveAverage="0" equalAverage="0" bottom="0" percent="0" rank="0" text="Sertifikāta Nr. _________________________________" dxfId="4">
      <formula>NOT(ISERROR(SEARCH("Sertifikāta Nr. _________________________________",A168)))</formula>
    </cfRule>
  </conditionalFormatting>
  <dataValidations count="1">
    <dataValidation allowBlank="true" errorStyle="stop" operator="between" showDropDown="false" showErrorMessage="true" showInputMessage="true" sqref="Q14:Q156" type="list">
      <formula1>$Q$9:$Q$12</formula1>
      <formula2>0</formula2>
    </dataValidation>
  </dataValidations>
  <printOptions headings="false" gridLines="false" gridLinesSet="true" horizontalCentered="false" verticalCentered="false"/>
  <pageMargins left="0" right="0" top="0.39375" bottom="0.39375" header="0.511805555555555" footer="0.511805555555555"/>
  <pageSetup paperSize="9" scale="93"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5B9BD5"/>
    <pageSetUpPr fitToPage="false"/>
  </sheetPr>
  <dimension ref="A2:C36"/>
  <sheetViews>
    <sheetView showFormulas="false" showGridLines="true" showRowColHeaders="true" showZeros="true" rightToLeft="false" tabSelected="false" showOutlineSymbols="true" defaultGridColor="true" view="normal" topLeftCell="A4" colorId="64" zoomScale="100" zoomScaleNormal="100" zoomScalePageLayoutView="115" workbookViewId="0">
      <selection pane="topLeft" activeCell="E35" activeCellId="0" sqref="E35"/>
    </sheetView>
  </sheetViews>
  <sheetFormatPr defaultColWidth="9.15625" defaultRowHeight="11.25" zeroHeight="false" outlineLevelRow="0" outlineLevelCol="0"/>
  <cols>
    <col collapsed="false" customWidth="true" hidden="false" outlineLevel="0" max="1" min="1" style="1" width="16.86"/>
    <col collapsed="false" customWidth="true" hidden="false" outlineLevel="0" max="2" min="2" style="1" width="43.43"/>
    <col collapsed="false" customWidth="true" hidden="false" outlineLevel="0" max="3" min="3" style="1" width="22.43"/>
    <col collapsed="false" customWidth="false" hidden="false" outlineLevel="0" max="191" min="4" style="1" width="9.14"/>
    <col collapsed="false" customWidth="true" hidden="false" outlineLevel="0" max="192" min="192" style="1" width="1.43"/>
    <col collapsed="false" customWidth="true" hidden="false" outlineLevel="0" max="193" min="193" style="1" width="2.14"/>
    <col collapsed="false" customWidth="true" hidden="false" outlineLevel="0" max="194" min="194" style="1" width="16.86"/>
    <col collapsed="false" customWidth="true" hidden="false" outlineLevel="0" max="195" min="195" style="1" width="43.43"/>
    <col collapsed="false" customWidth="true" hidden="false" outlineLevel="0" max="196" min="196" style="1" width="22.43"/>
    <col collapsed="false" customWidth="false" hidden="false" outlineLevel="0" max="197" min="197" style="1" width="9.14"/>
    <col collapsed="false" customWidth="true" hidden="false" outlineLevel="0" max="198" min="198" style="1" width="13.86"/>
    <col collapsed="false" customWidth="false" hidden="false" outlineLevel="0" max="447" min="199" style="1" width="9.14"/>
    <col collapsed="false" customWidth="true" hidden="false" outlineLevel="0" max="448" min="448" style="1" width="1.43"/>
    <col collapsed="false" customWidth="true" hidden="false" outlineLevel="0" max="449" min="449" style="1" width="2.14"/>
    <col collapsed="false" customWidth="true" hidden="false" outlineLevel="0" max="450" min="450" style="1" width="16.86"/>
    <col collapsed="false" customWidth="true" hidden="false" outlineLevel="0" max="451" min="451" style="1" width="43.43"/>
    <col collapsed="false" customWidth="true" hidden="false" outlineLevel="0" max="452" min="452" style="1" width="22.43"/>
    <col collapsed="false" customWidth="false" hidden="false" outlineLevel="0" max="453" min="453" style="1" width="9.14"/>
    <col collapsed="false" customWidth="true" hidden="false" outlineLevel="0" max="454" min="454" style="1" width="13.86"/>
    <col collapsed="false" customWidth="false" hidden="false" outlineLevel="0" max="703" min="455" style="1" width="9.14"/>
    <col collapsed="false" customWidth="true" hidden="false" outlineLevel="0" max="704" min="704" style="1" width="1.43"/>
    <col collapsed="false" customWidth="true" hidden="false" outlineLevel="0" max="705" min="705" style="1" width="2.14"/>
    <col collapsed="false" customWidth="true" hidden="false" outlineLevel="0" max="706" min="706" style="1" width="16.86"/>
    <col collapsed="false" customWidth="true" hidden="false" outlineLevel="0" max="707" min="707" style="1" width="43.43"/>
    <col collapsed="false" customWidth="true" hidden="false" outlineLevel="0" max="708" min="708" style="1" width="22.43"/>
    <col collapsed="false" customWidth="false" hidden="false" outlineLevel="0" max="709" min="709" style="1" width="9.14"/>
    <col collapsed="false" customWidth="true" hidden="false" outlineLevel="0" max="710" min="710" style="1" width="13.86"/>
    <col collapsed="false" customWidth="false" hidden="false" outlineLevel="0" max="959" min="711" style="1" width="9.14"/>
    <col collapsed="false" customWidth="true" hidden="false" outlineLevel="0" max="960" min="960" style="1" width="1.43"/>
    <col collapsed="false" customWidth="true" hidden="false" outlineLevel="0" max="961" min="961" style="1" width="2.14"/>
    <col collapsed="false" customWidth="true" hidden="false" outlineLevel="0" max="962" min="962" style="1" width="16.86"/>
    <col collapsed="false" customWidth="true" hidden="false" outlineLevel="0" max="963" min="963" style="1" width="43.43"/>
    <col collapsed="false" customWidth="true" hidden="false" outlineLevel="0" max="964" min="964" style="1" width="22.43"/>
    <col collapsed="false" customWidth="false" hidden="false" outlineLevel="0" max="965" min="965" style="1" width="9.14"/>
    <col collapsed="false" customWidth="true" hidden="false" outlineLevel="0" max="966" min="966" style="1" width="13.86"/>
    <col collapsed="false" customWidth="false" hidden="false" outlineLevel="0" max="1024" min="967" style="1" width="9.14"/>
  </cols>
  <sheetData>
    <row r="2" customFormat="false" ht="11.25" hidden="false" customHeight="false" outlineLevel="0" collapsed="false">
      <c r="C2" s="2" t="s">
        <v>0</v>
      </c>
    </row>
    <row r="3" customFormat="false" ht="11.25" hidden="false" customHeight="false" outlineLevel="0" collapsed="false">
      <c r="A3" s="2"/>
      <c r="B3" s="3"/>
      <c r="C3" s="3"/>
    </row>
    <row r="4" customFormat="false" ht="11.25" hidden="false" customHeight="false" outlineLevel="0" collapsed="false">
      <c r="B4" s="4" t="s">
        <v>1</v>
      </c>
      <c r="C4" s="4"/>
    </row>
    <row r="5" customFormat="false" ht="11.25" hidden="false" customHeight="false" outlineLevel="0" collapsed="false">
      <c r="A5" s="2"/>
      <c r="B5" s="2"/>
      <c r="C5" s="2"/>
    </row>
    <row r="6" customFormat="false" ht="11.25" hidden="false" customHeight="false" outlineLevel="0" collapsed="false">
      <c r="C6" s="5" t="s">
        <v>2</v>
      </c>
    </row>
    <row r="8" customFormat="false" ht="11.25" hidden="false" customHeight="false" outlineLevel="0" collapsed="false">
      <c r="B8" s="6" t="str">
        <f aca="false">'Kopt a '!B8:C8</f>
        <v>2023.gada____.__________</v>
      </c>
      <c r="C8" s="6"/>
    </row>
    <row r="11" customFormat="false" ht="11.25" hidden="false" customHeight="false" outlineLevel="0" collapsed="false">
      <c r="B11" s="2" t="s">
        <v>23</v>
      </c>
    </row>
    <row r="12" customFormat="false" ht="11.25" hidden="false" customHeight="false" outlineLevel="0" collapsed="false">
      <c r="B12" s="7" t="s">
        <v>25</v>
      </c>
    </row>
    <row r="13" customFormat="false" ht="11.25" hidden="false" customHeight="false" outlineLevel="0" collapsed="false">
      <c r="A13" s="5" t="s">
        <v>6</v>
      </c>
      <c r="B13" s="48" t="str">
        <f aca="false">'Kopt a '!B13:C13</f>
        <v>Daudzīvokļu dzīvojamā māja</v>
      </c>
      <c r="C13" s="48"/>
    </row>
    <row r="14" customFormat="false" ht="11.25" hidden="false" customHeight="false" outlineLevel="0" collapsed="false">
      <c r="A14" s="5" t="s">
        <v>8</v>
      </c>
      <c r="B14" s="49" t="str">
        <f aca="false">'Kopt a '!B14:C14</f>
        <v>fasādes vienkāršotā atjaunošana</v>
      </c>
      <c r="C14" s="49"/>
    </row>
    <row r="15" customFormat="false" ht="11.25" hidden="false" customHeight="false" outlineLevel="0" collapsed="false">
      <c r="A15" s="5" t="s">
        <v>10</v>
      </c>
      <c r="B15" s="49" t="str">
        <f aca="false">'Kopt a '!B15:C15</f>
        <v>Raiņa iela 40, Balvi</v>
      </c>
      <c r="C15" s="49"/>
    </row>
    <row r="16" customFormat="false" ht="11.25" hidden="false" customHeight="false" outlineLevel="0" collapsed="false">
      <c r="A16" s="5" t="s">
        <v>12</v>
      </c>
      <c r="B16" s="49" t="n">
        <f aca="false">'Kopt a '!B16:C16</f>
        <v>0</v>
      </c>
      <c r="C16" s="49"/>
    </row>
    <row r="17" customFormat="false" ht="12" hidden="false" customHeight="false" outlineLevel="0" collapsed="false"/>
    <row r="18" customFormat="false" ht="11.25" hidden="false" customHeight="false" outlineLevel="0" collapsed="false">
      <c r="A18" s="10" t="s">
        <v>13</v>
      </c>
      <c r="B18" s="11" t="s">
        <v>14</v>
      </c>
      <c r="C18" s="12" t="s">
        <v>15</v>
      </c>
    </row>
    <row r="19" customFormat="false" ht="11.25" hidden="false" customHeight="false" outlineLevel="0" collapsed="false">
      <c r="A19" s="13" t="n">
        <f aca="false">'Kopt a+c+n'!A19</f>
        <v>0</v>
      </c>
      <c r="B19" s="36" t="str">
        <f aca="false">'Kopt a+c+n'!B19</f>
        <v>Celtniecības darbu izmaksas</v>
      </c>
      <c r="C19" s="37" t="n">
        <f aca="false">'Kops c'!E26</f>
        <v>0</v>
      </c>
    </row>
    <row r="20" customFormat="false" ht="11.25" hidden="false" customHeight="false" outlineLevel="0" collapsed="false">
      <c r="A20" s="16"/>
      <c r="B20" s="17"/>
      <c r="C20" s="18"/>
    </row>
    <row r="21" customFormat="false" ht="11.25" hidden="false" customHeight="false" outlineLevel="0" collapsed="false">
      <c r="A21" s="19"/>
      <c r="B21" s="14"/>
      <c r="C21" s="18"/>
    </row>
    <row r="22" customFormat="false" ht="11.25" hidden="false" customHeight="false" outlineLevel="0" collapsed="false">
      <c r="A22" s="19"/>
      <c r="B22" s="14"/>
      <c r="C22" s="18"/>
    </row>
    <row r="23" customFormat="false" ht="11.25" hidden="false" customHeight="false" outlineLevel="0" collapsed="false">
      <c r="A23" s="19"/>
      <c r="B23" s="14"/>
      <c r="C23" s="18"/>
    </row>
    <row r="24" customFormat="false" ht="11.25" hidden="false" customHeight="false" outlineLevel="0" collapsed="false">
      <c r="A24" s="19"/>
      <c r="B24" s="14"/>
      <c r="C24" s="18"/>
    </row>
    <row r="25" customFormat="false" ht="12" hidden="false" customHeight="false" outlineLevel="0" collapsed="false">
      <c r="A25" s="20"/>
      <c r="B25" s="21"/>
      <c r="C25" s="22"/>
    </row>
    <row r="26" customFormat="false" ht="12" hidden="false" customHeight="false" outlineLevel="0" collapsed="false">
      <c r="A26" s="23"/>
      <c r="B26" s="24" t="s">
        <v>17</v>
      </c>
      <c r="C26" s="41" t="n">
        <f aca="false">SUM(C19:C25)</f>
        <v>0</v>
      </c>
    </row>
    <row r="27" customFormat="false" ht="12" hidden="false" customHeight="false" outlineLevel="0" collapsed="false">
      <c r="B27" s="26"/>
      <c r="C27" s="27"/>
    </row>
    <row r="28" customFormat="false" ht="12" hidden="false" customHeight="false" outlineLevel="0" collapsed="false">
      <c r="A28" s="28" t="s">
        <v>18</v>
      </c>
      <c r="B28" s="28"/>
      <c r="C28" s="43" t="n">
        <f aca="false">ROUND(C26*21%,2)</f>
        <v>0</v>
      </c>
    </row>
    <row r="31" customFormat="false" ht="11.25" hidden="false" customHeight="false" outlineLevel="0" collapsed="false">
      <c r="A31" s="1" t="s">
        <v>19</v>
      </c>
      <c r="B31" s="44" t="n">
        <f aca="false">'Kopt a+c+n'!B31:C31</f>
        <v>0</v>
      </c>
      <c r="C31" s="44"/>
    </row>
    <row r="32" customFormat="false" ht="11.25" hidden="false" customHeight="true" outlineLevel="0" collapsed="false">
      <c r="B32" s="31" t="s">
        <v>20</v>
      </c>
      <c r="C32" s="31"/>
    </row>
    <row r="34" customFormat="false" ht="11.25" hidden="false" customHeight="false" outlineLevel="0" collapsed="false">
      <c r="A34" s="1" t="s">
        <v>21</v>
      </c>
      <c r="B34" s="45" t="n">
        <f aca="false">'Kopt a+c+n'!B34</f>
        <v>0</v>
      </c>
      <c r="C34" s="33"/>
    </row>
    <row r="35" customFormat="false" ht="11.25" hidden="false" customHeight="false" outlineLevel="0" collapsed="false">
      <c r="A35" s="33"/>
      <c r="B35" s="33"/>
      <c r="C35" s="33"/>
    </row>
    <row r="36" customFormat="false" ht="11.25" hidden="false" customHeight="false" outlineLevel="0" collapsed="false">
      <c r="A36" s="47" t="str">
        <f aca="false">'Kopt a+c+n'!A36</f>
        <v>Tāme sastādīta:</v>
      </c>
    </row>
  </sheetData>
  <mergeCells count="9">
    <mergeCell ref="B4:C4"/>
    <mergeCell ref="B8:C8"/>
    <mergeCell ref="B13:C13"/>
    <mergeCell ref="B14:C14"/>
    <mergeCell ref="B15:C15"/>
    <mergeCell ref="B16:C16"/>
    <mergeCell ref="A28:B28"/>
    <mergeCell ref="B31:C31"/>
    <mergeCell ref="B32:C32"/>
  </mergeCells>
  <conditionalFormatting sqref="A36">
    <cfRule type="cellIs" priority="2" operator="equal" aboveAverage="0" equalAverage="0" bottom="0" percent="0" rank="0" text="" dxfId="1">
      <formula>"Tāme sastādīta 20__. gada __. _________"</formula>
    </cfRule>
  </conditionalFormatting>
  <conditionalFormatting sqref="B31:C31">
    <cfRule type="cellIs" priority="3" operator="equal" aboveAverage="0" equalAverage="0" bottom="0" percent="0" rank="0" text="" dxfId="0">
      <formula>0</formula>
    </cfRule>
  </conditionalFormatting>
  <conditionalFormatting sqref="B34">
    <cfRule type="cellIs" priority="4" operator="equal" aboveAverage="0" equalAverage="0" bottom="0" percent="0" rank="0" text="" dxfId="0">
      <formula>0</formula>
    </cfRule>
  </conditionalFormatting>
  <conditionalFormatting sqref="B31:C31 B34">
    <cfRule type="cellIs" priority="5" operator="equal" aboveAverage="0" equalAverage="0" bottom="0" percent="0" rank="0" text="" dxfId="1">
      <formula>0</formula>
    </cfRule>
  </conditionalFormatting>
  <conditionalFormatting sqref="B13:B16 A19:C19 C26 C28 B31:C31 B34">
    <cfRule type="cellIs" priority="6" operator="equal" aboveAverage="0" equalAverage="0" bottom="0" percent="0" rank="0" text="" dxfId="1">
      <formula>68757.18</formula>
    </cfRule>
  </conditionalFormatting>
  <conditionalFormatting sqref="B13:B16 A19:C19 C26 C28">
    <cfRule type="cellIs" priority="7" operator="equal" aboveAverage="0" equalAverage="0" bottom="0" percent="0" rank="0" text="" dxfId="1">
      <formula>0</formula>
    </cfRule>
  </conditionalFormatting>
  <printOptions headings="false" gridLines="false" gridLinesSet="true" horizontalCentered="false" verticalCentered="false"/>
  <pageMargins left="0" right="0" top="0.39375" bottom="0.39375"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F0"/>
    <pageSetUpPr fitToPage="false"/>
  </sheetPr>
  <dimension ref="A1:P169"/>
  <sheetViews>
    <sheetView showFormulas="false" showGridLines="true" showRowColHeaders="true" showZeros="true" rightToLeft="false" tabSelected="false" showOutlineSymbols="true" defaultGridColor="true" view="normal" topLeftCell="A66" colorId="64" zoomScale="100" zoomScaleNormal="100" zoomScalePageLayoutView="100" workbookViewId="0">
      <selection pane="topLeft" activeCell="Q173" activeCellId="0" sqref="Q173"/>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5.28"/>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5.43"/>
    <col collapsed="false" customWidth="true" hidden="false" outlineLevel="0" max="7" min="7" style="1" width="4.86"/>
    <col collapsed="false" customWidth="true" hidden="false" outlineLevel="0" max="10" min="8" style="1" width="6.71"/>
    <col collapsed="false" customWidth="true" hidden="false" outlineLevel="0" max="11" min="11" style="1" width="7"/>
    <col collapsed="false" customWidth="true" hidden="false" outlineLevel="0" max="15" min="12" style="1" width="7.71"/>
    <col collapsed="false" customWidth="true" hidden="false" outlineLevel="0" max="16" min="16" style="1" width="9"/>
    <col collapsed="false" customWidth="false" hidden="false" outlineLevel="0" max="1024" min="17" style="1" width="9.14"/>
  </cols>
  <sheetData>
    <row r="1" customFormat="false" ht="11.25" hidden="false" customHeight="false" outlineLevel="0" collapsed="false">
      <c r="A1" s="94"/>
      <c r="B1" s="94"/>
      <c r="C1" s="118" t="s">
        <v>51</v>
      </c>
      <c r="D1" s="119" t="n">
        <f aca="false">'6a+c+n'!D1</f>
        <v>6</v>
      </c>
      <c r="E1" s="94"/>
      <c r="F1" s="94"/>
      <c r="G1" s="94"/>
      <c r="H1" s="94"/>
      <c r="I1" s="94"/>
      <c r="J1" s="94"/>
      <c r="N1" s="120"/>
      <c r="O1" s="118"/>
      <c r="P1" s="121"/>
    </row>
    <row r="2" customFormat="false" ht="11.25" hidden="false" customHeight="false" outlineLevel="0" collapsed="false">
      <c r="A2" s="122"/>
      <c r="B2" s="122"/>
      <c r="C2" s="123" t="str">
        <f aca="false">'6a+c+n'!C2:I2</f>
        <v>Jumta atjaunošana</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24</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229" t="n">
        <f aca="false">ar</f>
        <v>0</v>
      </c>
      <c r="B9" s="229"/>
      <c r="C9" s="229"/>
      <c r="D9" s="229"/>
      <c r="E9" s="229"/>
      <c r="F9" s="229"/>
      <c r="G9" s="128"/>
      <c r="H9" s="128"/>
      <c r="I9" s="128"/>
      <c r="J9" s="129" t="s">
        <v>53</v>
      </c>
      <c r="K9" s="129"/>
      <c r="L9" s="129"/>
      <c r="M9" s="129"/>
      <c r="N9" s="130" t="n">
        <f aca="false">P157</f>
        <v>0</v>
      </c>
      <c r="O9" s="130"/>
      <c r="P9" s="128"/>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row>
    <row r="11" customFormat="false" ht="12" hidden="false" customHeight="false" outlineLevel="0" collapsed="false">
      <c r="A11" s="131"/>
      <c r="B11" s="132"/>
      <c r="C11" s="5"/>
      <c r="D11" s="94"/>
      <c r="E11" s="94"/>
      <c r="F11" s="94"/>
      <c r="G11" s="94"/>
      <c r="H11" s="94"/>
      <c r="I11" s="94"/>
      <c r="J11" s="94"/>
      <c r="K11" s="94"/>
      <c r="L11" s="135"/>
      <c r="M11" s="135"/>
      <c r="N11" s="136"/>
      <c r="O11" s="120"/>
      <c r="P11" s="94"/>
    </row>
    <row r="12" customFormat="false" ht="11.25" hidden="false" customHeight="true" outlineLevel="0" collapsed="false">
      <c r="A12" s="58" t="s">
        <v>34</v>
      </c>
      <c r="B12" s="137" t="s">
        <v>56</v>
      </c>
      <c r="C12" s="138" t="s">
        <v>57</v>
      </c>
      <c r="D12" s="139" t="s">
        <v>58</v>
      </c>
      <c r="E12" s="140" t="s">
        <v>59</v>
      </c>
      <c r="F12" s="141" t="s">
        <v>60</v>
      </c>
      <c r="G12" s="141"/>
      <c r="H12" s="141"/>
      <c r="I12" s="141"/>
      <c r="J12" s="141"/>
      <c r="K12" s="141"/>
      <c r="L12" s="141" t="s">
        <v>61</v>
      </c>
      <c r="M12" s="141"/>
      <c r="N12" s="141"/>
      <c r="O12" s="141"/>
      <c r="P12" s="141"/>
    </row>
    <row r="13" customFormat="false" ht="118.5" hidden="false" customHeight="false" outlineLevel="0" collapsed="false">
      <c r="A13" s="58"/>
      <c r="B13" s="137"/>
      <c r="C13" s="138"/>
      <c r="D13" s="139"/>
      <c r="E13" s="140"/>
      <c r="F13" s="142" t="s">
        <v>63</v>
      </c>
      <c r="G13" s="143" t="s">
        <v>64</v>
      </c>
      <c r="H13" s="143" t="s">
        <v>65</v>
      </c>
      <c r="I13" s="143" t="s">
        <v>66</v>
      </c>
      <c r="J13" s="143" t="s">
        <v>67</v>
      </c>
      <c r="K13" s="144" t="s">
        <v>68</v>
      </c>
      <c r="L13" s="142" t="s">
        <v>63</v>
      </c>
      <c r="M13" s="143" t="s">
        <v>65</v>
      </c>
      <c r="N13" s="143" t="s">
        <v>66</v>
      </c>
      <c r="O13" s="143" t="s">
        <v>67</v>
      </c>
      <c r="P13" s="230" t="s">
        <v>68</v>
      </c>
    </row>
    <row r="14" customFormat="false" ht="11.25" hidden="false" customHeight="false" outlineLevel="0" collapsed="false">
      <c r="A14" s="65" t="n">
        <f aca="false">IF(P14=0,0,IF(COUNTBLANK(P14)=1,0,COUNTA($P$14:P14)))</f>
        <v>0</v>
      </c>
      <c r="B14" s="70" t="n">
        <f aca="false">IF($C$4="Attiecināmās izmaksas",IF('6a+c+n'!$Q14="A",'6a+c+n'!B14,0),0)</f>
        <v>0</v>
      </c>
      <c r="C14" s="70" t="str">
        <f aca="false">IF($C$4="Attiecināmās izmaksas",IF('6a+c+n'!$Q14="A",'6a+c+n'!C14,0),0)</f>
        <v>Savietotā jumta atjaunošanas darbi</v>
      </c>
      <c r="D14" s="70" t="n">
        <f aca="false">IF($C$4="Attiecināmās izmaksas",IF('6a+c+n'!$Q14="A",'6a+c+n'!D14,0),0)</f>
        <v>0</v>
      </c>
      <c r="E14" s="71"/>
      <c r="F14" s="69"/>
      <c r="G14" s="70" t="n">
        <f aca="false">IF($C$4="Attiecināmās izmaksas",IF('6a+c+n'!$Q14="A",'6a+c+n'!G14,0),0)</f>
        <v>0</v>
      </c>
      <c r="H14" s="70" t="n">
        <f aca="false">IF($C$4="Attiecināmās izmaksas",IF('6a+c+n'!$Q14="A",'6a+c+n'!H14,0),0)</f>
        <v>0</v>
      </c>
      <c r="I14" s="70"/>
      <c r="J14" s="70"/>
      <c r="K14" s="71" t="n">
        <f aca="false">IF($C$4="Attiecināmās izmaksas",IF('6a+c+n'!$Q14="A",'6a+c+n'!K14,0),0)</f>
        <v>0</v>
      </c>
      <c r="L14" s="69" t="n">
        <f aca="false">IF($C$4="Attiecināmās izmaksas",IF('6a+c+n'!$Q14="A",'6a+c+n'!L14,0),0)</f>
        <v>0</v>
      </c>
      <c r="M14" s="70" t="n">
        <f aca="false">IF($C$4="Attiecināmās izmaksas",IF('6a+c+n'!$Q14="A",'6a+c+n'!M14,0),0)</f>
        <v>0</v>
      </c>
      <c r="N14" s="70" t="n">
        <f aca="false">IF($C$4="Attiecināmās izmaksas",IF('6a+c+n'!$Q14="A",'6a+c+n'!N14,0),0)</f>
        <v>0</v>
      </c>
      <c r="O14" s="70" t="n">
        <f aca="false">IF($C$4="Attiecināmās izmaksas",IF('6a+c+n'!$Q14="A",'6a+c+n'!O14,0),0)</f>
        <v>0</v>
      </c>
      <c r="P14" s="71" t="n">
        <f aca="false">IF($C$4="Attiecināmās izmaksas",IF('6a+c+n'!$Q14="A",'6a+c+n'!P14,0),0)</f>
        <v>0</v>
      </c>
    </row>
    <row r="15" customFormat="false" ht="11.25" hidden="false" customHeight="false" outlineLevel="0" collapsed="false">
      <c r="A15" s="13" t="n">
        <f aca="false">IF(P15=0,0,IF(COUNTBLANK(P15)=1,0,COUNTA($P$14:P15)))</f>
        <v>0</v>
      </c>
      <c r="B15" s="76" t="str">
        <f aca="false">IF($C$4="Attiecināmās izmaksas",IF('6a+c+n'!$Q15="A",'6a+c+n'!B15,0),0)</f>
        <v>līg.c.</v>
      </c>
      <c r="C15" s="76" t="str">
        <f aca="false">IF($C$4="Attiecināmās izmaksas",IF('6a+c+n'!$Q15="A",'6a+c+n'!C15,0),0)</f>
        <v>Esošo koka jumta lūku demontāža, axb=700x800mm.</v>
      </c>
      <c r="D15" s="76" t="str">
        <f aca="false">IF($C$4="Attiecināmās izmaksas",IF('6a+c+n'!$Q15="A",'6a+c+n'!D15,0),0)</f>
        <v>gb</v>
      </c>
      <c r="E15" s="77"/>
      <c r="F15" s="75"/>
      <c r="G15" s="76"/>
      <c r="H15" s="76" t="n">
        <f aca="false">IF($C$4="Attiecināmās izmaksas",IF('6a+c+n'!$Q15="A",'6a+c+n'!H15,0),0)</f>
        <v>0</v>
      </c>
      <c r="I15" s="76"/>
      <c r="J15" s="76"/>
      <c r="K15" s="77" t="n">
        <f aca="false">IF($C$4="Attiecināmās izmaksas",IF('6a+c+n'!$Q15="A",'6a+c+n'!K15,0),0)</f>
        <v>0</v>
      </c>
      <c r="L15" s="75" t="n">
        <f aca="false">IF($C$4="Attiecināmās izmaksas",IF('6a+c+n'!$Q15="A",'6a+c+n'!L15,0),0)</f>
        <v>0</v>
      </c>
      <c r="M15" s="76" t="n">
        <f aca="false">IF($C$4="Attiecināmās izmaksas",IF('6a+c+n'!$Q15="A",'6a+c+n'!M15,0),0)</f>
        <v>0</v>
      </c>
      <c r="N15" s="76" t="n">
        <f aca="false">IF($C$4="Attiecināmās izmaksas",IF('6a+c+n'!$Q15="A",'6a+c+n'!N15,0),0)</f>
        <v>0</v>
      </c>
      <c r="O15" s="76" t="n">
        <f aca="false">IF($C$4="Attiecināmās izmaksas",IF('6a+c+n'!$Q15="A",'6a+c+n'!O15,0),0)</f>
        <v>0</v>
      </c>
      <c r="P15" s="77" t="n">
        <f aca="false">IF($C$4="Attiecināmās izmaksas",IF('6a+c+n'!$Q15="A",'6a+c+n'!P15,0),0)</f>
        <v>0</v>
      </c>
    </row>
    <row r="16" customFormat="false" ht="22.5" hidden="false" customHeight="false" outlineLevel="0" collapsed="false">
      <c r="A16" s="13" t="n">
        <f aca="false">IF(P16=0,0,IF(COUNTBLANK(P16)=1,0,COUNTA($P$14:P16)))</f>
        <v>0</v>
      </c>
      <c r="B16" s="76" t="str">
        <f aca="false">IF($C$4="Attiecināmās izmaksas",IF('6a+c+n'!$Q16="A",'6a+c+n'!B16,0),0)</f>
        <v>līg.c.</v>
      </c>
      <c r="C16" s="76" t="str">
        <f aca="false">IF($C$4="Attiecināmās izmaksas",IF('6a+c+n'!$Q16="A",'6a+c+n'!C16,0),0)</f>
        <v>Esošā ruberoīda seguma notīrīšana no netīrumiem un izciļņu izlīdzināšana.</v>
      </c>
      <c r="D16" s="76" t="str">
        <f aca="false">IF($C$4="Attiecināmās izmaksas",IF('6a+c+n'!$Q16="A",'6a+c+n'!D16,0),0)</f>
        <v>m²</v>
      </c>
      <c r="E16" s="77"/>
      <c r="F16" s="75"/>
      <c r="G16" s="76"/>
      <c r="H16" s="76" t="n">
        <f aca="false">IF($C$4="Attiecināmās izmaksas",IF('6a+c+n'!$Q16="A",'6a+c+n'!H16,0),0)</f>
        <v>0</v>
      </c>
      <c r="I16" s="76"/>
      <c r="J16" s="76"/>
      <c r="K16" s="77" t="n">
        <f aca="false">IF($C$4="Attiecināmās izmaksas",IF('6a+c+n'!$Q16="A",'6a+c+n'!K16,0),0)</f>
        <v>0</v>
      </c>
      <c r="L16" s="75" t="n">
        <f aca="false">IF($C$4="Attiecināmās izmaksas",IF('6a+c+n'!$Q16="A",'6a+c+n'!L16,0),0)</f>
        <v>0</v>
      </c>
      <c r="M16" s="76" t="n">
        <f aca="false">IF($C$4="Attiecināmās izmaksas",IF('6a+c+n'!$Q16="A",'6a+c+n'!M16,0),0)</f>
        <v>0</v>
      </c>
      <c r="N16" s="76" t="n">
        <f aca="false">IF($C$4="Attiecināmās izmaksas",IF('6a+c+n'!$Q16="A",'6a+c+n'!N16,0),0)</f>
        <v>0</v>
      </c>
      <c r="O16" s="76" t="n">
        <f aca="false">IF($C$4="Attiecināmās izmaksas",IF('6a+c+n'!$Q16="A",'6a+c+n'!O16,0),0)</f>
        <v>0</v>
      </c>
      <c r="P16" s="77" t="n">
        <f aca="false">IF($C$4="Attiecināmās izmaksas",IF('6a+c+n'!$Q16="A",'6a+c+n'!P16,0),0)</f>
        <v>0</v>
      </c>
    </row>
    <row r="17" customFormat="false" ht="33.75" hidden="false" customHeight="false" outlineLevel="0" collapsed="false">
      <c r="A17" s="13" t="n">
        <f aca="false">IF(P17=0,0,IF(COUNTBLANK(P17)=1,0,COUNTA($P$14:P17)))</f>
        <v>0</v>
      </c>
      <c r="B17" s="76" t="str">
        <f aca="false">IF($C$4="Attiecināmās izmaksas",IF('6a+c+n'!$Q17="A",'6a+c+n'!B17,0),0)</f>
        <v>līg.c.</v>
      </c>
      <c r="C17" s="76" t="str">
        <f aca="false">IF($C$4="Attiecināmās izmaksas",IF('6a+c+n'!$Q17="A",'6a+c+n'!C17,0),0)</f>
        <v>Esošo ruberoīda seguma pieslēgumu ap skursteņiem, parapetu u.c. demontāža (papildus ruļļmateriāls un cementa java).</v>
      </c>
      <c r="D17" s="76" t="str">
        <f aca="false">IF($C$4="Attiecināmās izmaksas",IF('6a+c+n'!$Q17="A",'6a+c+n'!D17,0),0)</f>
        <v>m</v>
      </c>
      <c r="E17" s="77"/>
      <c r="F17" s="75"/>
      <c r="G17" s="76"/>
      <c r="H17" s="76" t="n">
        <f aca="false">IF($C$4="Attiecināmās izmaksas",IF('6a+c+n'!$Q17="A",'6a+c+n'!H17,0),0)</f>
        <v>0</v>
      </c>
      <c r="I17" s="76"/>
      <c r="J17" s="76"/>
      <c r="K17" s="77" t="n">
        <f aca="false">IF($C$4="Attiecināmās izmaksas",IF('6a+c+n'!$Q17="A",'6a+c+n'!K17,0),0)</f>
        <v>0</v>
      </c>
      <c r="L17" s="75" t="n">
        <f aca="false">IF($C$4="Attiecināmās izmaksas",IF('6a+c+n'!$Q17="A",'6a+c+n'!L17,0),0)</f>
        <v>0</v>
      </c>
      <c r="M17" s="76" t="n">
        <f aca="false">IF($C$4="Attiecināmās izmaksas",IF('6a+c+n'!$Q17="A",'6a+c+n'!M17,0),0)</f>
        <v>0</v>
      </c>
      <c r="N17" s="76" t="n">
        <f aca="false">IF($C$4="Attiecināmās izmaksas",IF('6a+c+n'!$Q17="A",'6a+c+n'!N17,0),0)</f>
        <v>0</v>
      </c>
      <c r="O17" s="76" t="n">
        <f aca="false">IF($C$4="Attiecināmās izmaksas",IF('6a+c+n'!$Q17="A",'6a+c+n'!O17,0),0)</f>
        <v>0</v>
      </c>
      <c r="P17" s="77" t="n">
        <f aca="false">IF($C$4="Attiecināmās izmaksas",IF('6a+c+n'!$Q17="A",'6a+c+n'!P17,0),0)</f>
        <v>0</v>
      </c>
    </row>
    <row r="18" customFormat="false" ht="11.25" hidden="false" customHeight="false" outlineLevel="0" collapsed="false">
      <c r="A18" s="13" t="n">
        <f aca="false">IF(P18=0,0,IF(COUNTBLANK(P18)=1,0,COUNTA($P$14:P18)))</f>
        <v>0</v>
      </c>
      <c r="B18" s="76" t="str">
        <f aca="false">IF($C$4="Attiecināmās izmaksas",IF('6a+c+n'!$Q18="A",'6a+c+n'!B18,0),0)</f>
        <v>līg.c.</v>
      </c>
      <c r="C18" s="76" t="str">
        <f aca="false">IF($C$4="Attiecināmās izmaksas",IF('6a+c+n'!$Q18="A",'6a+c+n'!C18,0),0)</f>
        <v>Esošo skārda lāseņu demontāža, b=0,15m.</v>
      </c>
      <c r="D18" s="76" t="str">
        <f aca="false">IF($C$4="Attiecināmās izmaksas",IF('6a+c+n'!$Q18="A",'6a+c+n'!D18,0),0)</f>
        <v>m²</v>
      </c>
      <c r="E18" s="77"/>
      <c r="F18" s="75"/>
      <c r="G18" s="76"/>
      <c r="H18" s="76" t="n">
        <f aca="false">IF($C$4="Attiecināmās izmaksas",IF('6a+c+n'!$Q18="A",'6a+c+n'!H18,0),0)</f>
        <v>0</v>
      </c>
      <c r="I18" s="76"/>
      <c r="J18" s="76"/>
      <c r="K18" s="77" t="n">
        <f aca="false">IF($C$4="Attiecināmās izmaksas",IF('6a+c+n'!$Q18="A",'6a+c+n'!K18,0),0)</f>
        <v>0</v>
      </c>
      <c r="L18" s="75" t="n">
        <f aca="false">IF($C$4="Attiecināmās izmaksas",IF('6a+c+n'!$Q18="A",'6a+c+n'!L18,0),0)</f>
        <v>0</v>
      </c>
      <c r="M18" s="76" t="n">
        <f aca="false">IF($C$4="Attiecināmās izmaksas",IF('6a+c+n'!$Q18="A",'6a+c+n'!M18,0),0)</f>
        <v>0</v>
      </c>
      <c r="N18" s="76" t="n">
        <f aca="false">IF($C$4="Attiecināmās izmaksas",IF('6a+c+n'!$Q18="A",'6a+c+n'!N18,0),0)</f>
        <v>0</v>
      </c>
      <c r="O18" s="76" t="n">
        <f aca="false">IF($C$4="Attiecināmās izmaksas",IF('6a+c+n'!$Q18="A",'6a+c+n'!O18,0),0)</f>
        <v>0</v>
      </c>
      <c r="P18" s="77" t="n">
        <f aca="false">IF($C$4="Attiecināmās izmaksas",IF('6a+c+n'!$Q18="A",'6a+c+n'!P18,0),0)</f>
        <v>0</v>
      </c>
    </row>
    <row r="19" customFormat="false" ht="22.5" hidden="false" customHeight="false" outlineLevel="0" collapsed="false">
      <c r="A19" s="13" t="n">
        <f aca="false">IF(P19=0,0,IF(COUNTBLANK(P19)=1,0,COUNTA($P$14:P19)))</f>
        <v>0</v>
      </c>
      <c r="B19" s="76" t="str">
        <f aca="false">IF($C$4="Attiecināmās izmaksas",IF('6a+c+n'!$Q19="A",'6a+c+n'!B19,0),0)</f>
        <v>līg.c.</v>
      </c>
      <c r="C19" s="76" t="str">
        <f aca="false">IF($C$4="Attiecināmās izmaksas",IF('6a+c+n'!$Q19="A",'6a+c+n'!C19,0),0)</f>
        <v>Akmensvates siltumizolācijas mat. Ieklāšana, λ=0,036 W/mK (ekviv.PAROC ROS 30, b=280mm)</v>
      </c>
      <c r="D19" s="76" t="str">
        <f aca="false">IF($C$4="Attiecināmās izmaksas",IF('6a+c+n'!$Q19="A",'6a+c+n'!D19,0),0)</f>
        <v>m²</v>
      </c>
      <c r="E19" s="77"/>
      <c r="F19" s="75"/>
      <c r="G19" s="76"/>
      <c r="H19" s="76" t="n">
        <f aca="false">IF($C$4="Attiecināmās izmaksas",IF('6a+c+n'!$Q19="A",'6a+c+n'!H19,0),0)</f>
        <v>0</v>
      </c>
      <c r="I19" s="76"/>
      <c r="J19" s="76"/>
      <c r="K19" s="77" t="n">
        <f aca="false">IF($C$4="Attiecināmās izmaksas",IF('6a+c+n'!$Q19="A",'6a+c+n'!K19,0),0)</f>
        <v>0</v>
      </c>
      <c r="L19" s="75" t="n">
        <f aca="false">IF($C$4="Attiecināmās izmaksas",IF('6a+c+n'!$Q19="A",'6a+c+n'!L19,0),0)</f>
        <v>0</v>
      </c>
      <c r="M19" s="76" t="n">
        <f aca="false">IF($C$4="Attiecināmās izmaksas",IF('6a+c+n'!$Q19="A",'6a+c+n'!M19,0),0)</f>
        <v>0</v>
      </c>
      <c r="N19" s="76" t="n">
        <f aca="false">IF($C$4="Attiecināmās izmaksas",IF('6a+c+n'!$Q19="A",'6a+c+n'!N19,0),0)</f>
        <v>0</v>
      </c>
      <c r="O19" s="76" t="n">
        <f aca="false">IF($C$4="Attiecināmās izmaksas",IF('6a+c+n'!$Q19="A",'6a+c+n'!O19,0),0)</f>
        <v>0</v>
      </c>
      <c r="P19" s="77" t="n">
        <f aca="false">IF($C$4="Attiecināmās izmaksas",IF('6a+c+n'!$Q19="A",'6a+c+n'!P19,0),0)</f>
        <v>0</v>
      </c>
    </row>
    <row r="20" customFormat="false" ht="33.75" hidden="false" customHeight="false" outlineLevel="0" collapsed="false">
      <c r="A20" s="13" t="n">
        <f aca="false">IF(P20=0,0,IF(COUNTBLANK(P20)=1,0,COUNTA($P$14:P20)))</f>
        <v>0</v>
      </c>
      <c r="B20" s="76" t="str">
        <f aca="false">IF($C$4="Attiecināmās izmaksas",IF('6a+c+n'!$Q20="A",'6a+c+n'!B20,0),0)</f>
        <v>līg.c.</v>
      </c>
      <c r="C20" s="76" t="str">
        <f aca="false">IF($C$4="Attiecināmās izmaksas",IF('6a+c+n'!$Q20="A",'6a+c+n'!C20,0),0)</f>
        <v>Akmensvates siltumizolācijas mat. Ieklāšana, λ=0,038 W/mK (ekviv.PAROC ROB 80, b=20mm) (augšējā kārta), b=20mm</v>
      </c>
      <c r="D20" s="76" t="str">
        <f aca="false">IF($C$4="Attiecināmās izmaksas",IF('6a+c+n'!$Q20="A",'6a+c+n'!D20,0),0)</f>
        <v>m²</v>
      </c>
      <c r="E20" s="77"/>
      <c r="F20" s="75"/>
      <c r="G20" s="76"/>
      <c r="H20" s="76" t="n">
        <f aca="false">IF($C$4="Attiecināmās izmaksas",IF('6a+c+n'!$Q20="A",'6a+c+n'!H20,0),0)</f>
        <v>0</v>
      </c>
      <c r="I20" s="76"/>
      <c r="J20" s="76"/>
      <c r="K20" s="77" t="n">
        <f aca="false">IF($C$4="Attiecināmās izmaksas",IF('6a+c+n'!$Q20="A",'6a+c+n'!K20,0),0)</f>
        <v>0</v>
      </c>
      <c r="L20" s="75" t="n">
        <f aca="false">IF($C$4="Attiecināmās izmaksas",IF('6a+c+n'!$Q20="A",'6a+c+n'!L20,0),0)</f>
        <v>0</v>
      </c>
      <c r="M20" s="76" t="n">
        <f aca="false">IF($C$4="Attiecināmās izmaksas",IF('6a+c+n'!$Q20="A",'6a+c+n'!M20,0),0)</f>
        <v>0</v>
      </c>
      <c r="N20" s="76" t="n">
        <f aca="false">IF($C$4="Attiecināmās izmaksas",IF('6a+c+n'!$Q20="A",'6a+c+n'!N20,0),0)</f>
        <v>0</v>
      </c>
      <c r="O20" s="76" t="n">
        <f aca="false">IF($C$4="Attiecināmās izmaksas",IF('6a+c+n'!$Q20="A",'6a+c+n'!O20,0),0)</f>
        <v>0</v>
      </c>
      <c r="P20" s="77" t="n">
        <f aca="false">IF($C$4="Attiecināmās izmaksas",IF('6a+c+n'!$Q20="A",'6a+c+n'!P20,0),0)</f>
        <v>0</v>
      </c>
    </row>
    <row r="21" customFormat="false" ht="22.5" hidden="false" customHeight="false" outlineLevel="0" collapsed="false">
      <c r="A21" s="13" t="n">
        <f aca="false">IF(P21=0,0,IF(COUNTBLANK(P21)=1,0,COUNTA($P$14:P21)))</f>
        <v>0</v>
      </c>
      <c r="B21" s="76" t="str">
        <f aca="false">IF($C$4="Attiecināmās izmaksas",IF('6a+c+n'!$Q21="A",'6a+c+n'!B21,0),0)</f>
        <v>līg.c.</v>
      </c>
      <c r="C21" s="76" t="str">
        <f aca="false">IF($C$4="Attiecināmās izmaksas",IF('6a+c+n'!$Q21="A",'6a+c+n'!C21,0),0)</f>
        <v>Divkārtu veltņu mat. Ieklāšana. Augšējā kārta - b=4mm, apakšējā - b=2,5mm.</v>
      </c>
      <c r="D21" s="76" t="str">
        <f aca="false">IF($C$4="Attiecināmās izmaksas",IF('6a+c+n'!$Q21="A",'6a+c+n'!D21,0),0)</f>
        <v>m²</v>
      </c>
      <c r="E21" s="77"/>
      <c r="F21" s="75"/>
      <c r="G21" s="76"/>
      <c r="H21" s="76" t="n">
        <f aca="false">IF($C$4="Attiecināmās izmaksas",IF('6a+c+n'!$Q21="A",'6a+c+n'!H21,0),0)</f>
        <v>0</v>
      </c>
      <c r="I21" s="76"/>
      <c r="J21" s="76"/>
      <c r="K21" s="77" t="n">
        <f aca="false">IF($C$4="Attiecināmās izmaksas",IF('6a+c+n'!$Q21="A",'6a+c+n'!K21,0),0)</f>
        <v>0</v>
      </c>
      <c r="L21" s="75" t="n">
        <f aca="false">IF($C$4="Attiecināmās izmaksas",IF('6a+c+n'!$Q21="A",'6a+c+n'!L21,0),0)</f>
        <v>0</v>
      </c>
      <c r="M21" s="76" t="n">
        <f aca="false">IF($C$4="Attiecināmās izmaksas",IF('6a+c+n'!$Q21="A",'6a+c+n'!M21,0),0)</f>
        <v>0</v>
      </c>
      <c r="N21" s="76" t="n">
        <f aca="false">IF($C$4="Attiecināmās izmaksas",IF('6a+c+n'!$Q21="A",'6a+c+n'!N21,0),0)</f>
        <v>0</v>
      </c>
      <c r="O21" s="76" t="n">
        <f aca="false">IF($C$4="Attiecināmās izmaksas",IF('6a+c+n'!$Q21="A",'6a+c+n'!O21,0),0)</f>
        <v>0</v>
      </c>
      <c r="P21" s="77" t="n">
        <f aca="false">IF($C$4="Attiecināmās izmaksas",IF('6a+c+n'!$Q21="A",'6a+c+n'!P21,0),0)</f>
        <v>0</v>
      </c>
    </row>
    <row r="22" customFormat="false" ht="11.25" hidden="false" customHeight="false" outlineLevel="0" collapsed="false">
      <c r="A22" s="13" t="n">
        <f aca="false">IF(P22=0,0,IF(COUNTBLANK(P22)=1,0,COUNTA($P$14:P22)))</f>
        <v>0</v>
      </c>
      <c r="B22" s="76" t="n">
        <f aca="false">IF($C$4="Attiecināmās izmaksas",IF('6a+c+n'!$Q22="A",'6a+c+n'!B22,0),0)</f>
        <v>0</v>
      </c>
      <c r="C22" s="76" t="str">
        <f aca="false">IF($C$4="Attiecināmās izmaksas",IF('6a+c+n'!$Q22="A",'6a+c+n'!C22,0),0)</f>
        <v>ruberoīdsa apakškārta</v>
      </c>
      <c r="D22" s="76" t="str">
        <f aca="false">IF($C$4="Attiecināmās izmaksas",IF('6a+c+n'!$Q22="A",'6a+c+n'!D22,0),0)</f>
        <v>m²</v>
      </c>
      <c r="E22" s="77"/>
      <c r="F22" s="75"/>
      <c r="G22" s="76"/>
      <c r="H22" s="76" t="n">
        <f aca="false">IF($C$4="Attiecināmās izmaksas",IF('6a+c+n'!$Q22="A",'6a+c+n'!H22,0),0)</f>
        <v>0</v>
      </c>
      <c r="I22" s="76"/>
      <c r="J22" s="76"/>
      <c r="K22" s="77" t="n">
        <f aca="false">IF($C$4="Attiecināmās izmaksas",IF('6a+c+n'!$Q22="A",'6a+c+n'!K22,0),0)</f>
        <v>0</v>
      </c>
      <c r="L22" s="75" t="n">
        <f aca="false">IF($C$4="Attiecināmās izmaksas",IF('6a+c+n'!$Q22="A",'6a+c+n'!L22,0),0)</f>
        <v>0</v>
      </c>
      <c r="M22" s="76" t="n">
        <f aca="false">IF($C$4="Attiecināmās izmaksas",IF('6a+c+n'!$Q22="A",'6a+c+n'!M22,0),0)</f>
        <v>0</v>
      </c>
      <c r="N22" s="76" t="n">
        <f aca="false">IF($C$4="Attiecināmās izmaksas",IF('6a+c+n'!$Q22="A",'6a+c+n'!N22,0),0)</f>
        <v>0</v>
      </c>
      <c r="O22" s="76" t="n">
        <f aca="false">IF($C$4="Attiecināmās izmaksas",IF('6a+c+n'!$Q22="A",'6a+c+n'!O22,0),0)</f>
        <v>0</v>
      </c>
      <c r="P22" s="77" t="n">
        <f aca="false">IF($C$4="Attiecināmās izmaksas",IF('6a+c+n'!$Q22="A",'6a+c+n'!P22,0),0)</f>
        <v>0</v>
      </c>
    </row>
    <row r="23" customFormat="false" ht="11.25" hidden="false" customHeight="false" outlineLevel="0" collapsed="false">
      <c r="A23" s="13" t="n">
        <f aca="false">IF(P23=0,0,IF(COUNTBLANK(P23)=1,0,COUNTA($P$14:P23)))</f>
        <v>0</v>
      </c>
      <c r="B23" s="76" t="n">
        <f aca="false">IF($C$4="Attiecināmās izmaksas",IF('6a+c+n'!$Q23="A",'6a+c+n'!B23,0),0)</f>
        <v>0</v>
      </c>
      <c r="C23" s="76" t="str">
        <f aca="false">IF($C$4="Attiecināmās izmaksas",IF('6a+c+n'!$Q23="A",'6a+c+n'!C23,0),0)</f>
        <v>ruberoīda virskārta </v>
      </c>
      <c r="D23" s="76" t="str">
        <f aca="false">IF($C$4="Attiecināmās izmaksas",IF('6a+c+n'!$Q23="A",'6a+c+n'!D23,0),0)</f>
        <v>m²</v>
      </c>
      <c r="E23" s="77"/>
      <c r="F23" s="75"/>
      <c r="G23" s="76"/>
      <c r="H23" s="76" t="n">
        <f aca="false">IF($C$4="Attiecināmās izmaksas",IF('6a+c+n'!$Q23="A",'6a+c+n'!H23,0),0)</f>
        <v>0</v>
      </c>
      <c r="I23" s="76"/>
      <c r="J23" s="76"/>
      <c r="K23" s="77" t="n">
        <f aca="false">IF($C$4="Attiecināmās izmaksas",IF('6a+c+n'!$Q23="A",'6a+c+n'!K23,0),0)</f>
        <v>0</v>
      </c>
      <c r="L23" s="75" t="n">
        <f aca="false">IF($C$4="Attiecināmās izmaksas",IF('6a+c+n'!$Q23="A",'6a+c+n'!L23,0),0)</f>
        <v>0</v>
      </c>
      <c r="M23" s="76" t="n">
        <f aca="false">IF($C$4="Attiecināmās izmaksas",IF('6a+c+n'!$Q23="A",'6a+c+n'!M23,0),0)</f>
        <v>0</v>
      </c>
      <c r="N23" s="76" t="n">
        <f aca="false">IF($C$4="Attiecināmās izmaksas",IF('6a+c+n'!$Q23="A",'6a+c+n'!N23,0),0)</f>
        <v>0</v>
      </c>
      <c r="O23" s="76" t="n">
        <f aca="false">IF($C$4="Attiecināmās izmaksas",IF('6a+c+n'!$Q23="A",'6a+c+n'!O23,0),0)</f>
        <v>0</v>
      </c>
      <c r="P23" s="77" t="n">
        <f aca="false">IF($C$4="Attiecināmās izmaksas",IF('6a+c+n'!$Q23="A",'6a+c+n'!P23,0),0)</f>
        <v>0</v>
      </c>
    </row>
    <row r="24" customFormat="false" ht="11.25" hidden="false" customHeight="false" outlineLevel="0" collapsed="false">
      <c r="A24" s="13" t="n">
        <f aca="false">IF(P24=0,0,IF(COUNTBLANK(P24)=1,0,COUNTA($P$14:P24)))</f>
        <v>0</v>
      </c>
      <c r="B24" s="76" t="n">
        <f aca="false">IF($C$4="Attiecināmās izmaksas",IF('6a+c+n'!$Q24="A",'6a+c+n'!B24,0),0)</f>
        <v>0</v>
      </c>
      <c r="C24" s="76" t="str">
        <f aca="false">IF($C$4="Attiecināmās izmaksas",IF('6a+c+n'!$Q24="A",'6a+c+n'!C24,0),0)</f>
        <v>propāns -butāns</v>
      </c>
      <c r="D24" s="76" t="str">
        <f aca="false">IF($C$4="Attiecināmās izmaksas",IF('6a+c+n'!$Q24="A",'6a+c+n'!D24,0),0)</f>
        <v>bal</v>
      </c>
      <c r="E24" s="77"/>
      <c r="F24" s="75"/>
      <c r="G24" s="76"/>
      <c r="H24" s="76" t="n">
        <f aca="false">IF($C$4="Attiecināmās izmaksas",IF('6a+c+n'!$Q24="A",'6a+c+n'!H24,0),0)</f>
        <v>0</v>
      </c>
      <c r="I24" s="76"/>
      <c r="J24" s="76"/>
      <c r="K24" s="77" t="n">
        <f aca="false">IF($C$4="Attiecināmās izmaksas",IF('6a+c+n'!$Q24="A",'6a+c+n'!K24,0),0)</f>
        <v>0</v>
      </c>
      <c r="L24" s="75" t="n">
        <f aca="false">IF($C$4="Attiecināmās izmaksas",IF('6a+c+n'!$Q24="A",'6a+c+n'!L24,0),0)</f>
        <v>0</v>
      </c>
      <c r="M24" s="76" t="n">
        <f aca="false">IF($C$4="Attiecināmās izmaksas",IF('6a+c+n'!$Q24="A",'6a+c+n'!M24,0),0)</f>
        <v>0</v>
      </c>
      <c r="N24" s="76" t="n">
        <f aca="false">IF($C$4="Attiecināmās izmaksas",IF('6a+c+n'!$Q24="A",'6a+c+n'!N24,0),0)</f>
        <v>0</v>
      </c>
      <c r="O24" s="76" t="n">
        <f aca="false">IF($C$4="Attiecināmās izmaksas",IF('6a+c+n'!$Q24="A",'6a+c+n'!O24,0),0)</f>
        <v>0</v>
      </c>
      <c r="P24" s="77" t="n">
        <f aca="false">IF($C$4="Attiecināmās izmaksas",IF('6a+c+n'!$Q24="A",'6a+c+n'!P24,0),0)</f>
        <v>0</v>
      </c>
    </row>
    <row r="25" customFormat="false" ht="22.5" hidden="false" customHeight="false" outlineLevel="0" collapsed="false">
      <c r="A25" s="13" t="n">
        <f aca="false">IF(P25=0,0,IF(COUNTBLANK(P25)=1,0,COUNTA($P$14:P25)))</f>
        <v>0</v>
      </c>
      <c r="B25" s="76" t="n">
        <f aca="false">IF($C$4="Attiecināmās izmaksas",IF('6a+c+n'!$Q25="A",'6a+c+n'!B25,0),0)</f>
        <v>0</v>
      </c>
      <c r="C25" s="76" t="str">
        <f aca="false">IF($C$4="Attiecināmās izmaksas",IF('6a+c+n'!$Q25="A",'6a+c+n'!C25,0),0)</f>
        <v>Jumta pieslēgumu vietu izvietošana gar ventilācijas skursteņiem:</v>
      </c>
      <c r="D25" s="76" t="n">
        <f aca="false">IF($C$4="Attiecināmās izmaksas",IF('6a+c+n'!$Q25="A",'6a+c+n'!D25,0),0)</f>
        <v>0</v>
      </c>
      <c r="E25" s="77"/>
      <c r="F25" s="75"/>
      <c r="G25" s="76"/>
      <c r="H25" s="76" t="n">
        <f aca="false">IF($C$4="Attiecināmās izmaksas",IF('6a+c+n'!$Q25="A",'6a+c+n'!H25,0),0)</f>
        <v>0</v>
      </c>
      <c r="I25" s="76"/>
      <c r="J25" s="76"/>
      <c r="K25" s="77" t="n">
        <f aca="false">IF($C$4="Attiecināmās izmaksas",IF('6a+c+n'!$Q25="A",'6a+c+n'!K25,0),0)</f>
        <v>0</v>
      </c>
      <c r="L25" s="75" t="n">
        <f aca="false">IF($C$4="Attiecināmās izmaksas",IF('6a+c+n'!$Q25="A",'6a+c+n'!L25,0),0)</f>
        <v>0</v>
      </c>
      <c r="M25" s="76" t="n">
        <f aca="false">IF($C$4="Attiecināmās izmaksas",IF('6a+c+n'!$Q25="A",'6a+c+n'!M25,0),0)</f>
        <v>0</v>
      </c>
      <c r="N25" s="76" t="n">
        <f aca="false">IF($C$4="Attiecināmās izmaksas",IF('6a+c+n'!$Q25="A",'6a+c+n'!N25,0),0)</f>
        <v>0</v>
      </c>
      <c r="O25" s="76" t="n">
        <f aca="false">IF($C$4="Attiecināmās izmaksas",IF('6a+c+n'!$Q25="A",'6a+c+n'!O25,0),0)</f>
        <v>0</v>
      </c>
      <c r="P25" s="77" t="n">
        <f aca="false">IF($C$4="Attiecināmās izmaksas",IF('6a+c+n'!$Q25="A",'6a+c+n'!P25,0),0)</f>
        <v>0</v>
      </c>
    </row>
    <row r="26" customFormat="false" ht="22.5" hidden="false" customHeight="false" outlineLevel="0" collapsed="false">
      <c r="A26" s="13" t="n">
        <f aca="false">IF(P26=0,0,IF(COUNTBLANK(P26)=1,0,COUNTA($P$14:P26)))</f>
        <v>0</v>
      </c>
      <c r="B26" s="76" t="str">
        <f aca="false">IF($C$4="Attiecināmās izmaksas",IF('6a+c+n'!$Q26="A",'6a+c+n'!B26,0),0)</f>
        <v>līg.c.</v>
      </c>
      <c r="C26" s="76" t="str">
        <f aca="false">IF($C$4="Attiecināmās izmaksas",IF('6a+c+n'!$Q26="A",'6a+c+n'!C26,0),0)</f>
        <v>         Akmensvates stūra elementa ieklāšana (ekv. PAROC ROB 50), λ=0,037 W/mK.</v>
      </c>
      <c r="D26" s="76" t="str">
        <f aca="false">IF($C$4="Attiecināmās izmaksas",IF('6a+c+n'!$Q26="A",'6a+c+n'!D26,0),0)</f>
        <v>m</v>
      </c>
      <c r="E26" s="77"/>
      <c r="F26" s="75"/>
      <c r="G26" s="76"/>
      <c r="H26" s="76" t="n">
        <f aca="false">IF($C$4="Attiecināmās izmaksas",IF('6a+c+n'!$Q26="A",'6a+c+n'!H26,0),0)</f>
        <v>0</v>
      </c>
      <c r="I26" s="76"/>
      <c r="J26" s="76"/>
      <c r="K26" s="77" t="n">
        <f aca="false">IF($C$4="Attiecināmās izmaksas",IF('6a+c+n'!$Q26="A",'6a+c+n'!K26,0),0)</f>
        <v>0</v>
      </c>
      <c r="L26" s="75" t="n">
        <f aca="false">IF($C$4="Attiecināmās izmaksas",IF('6a+c+n'!$Q26="A",'6a+c+n'!L26,0),0)</f>
        <v>0</v>
      </c>
      <c r="M26" s="76" t="n">
        <f aca="false">IF($C$4="Attiecināmās izmaksas",IF('6a+c+n'!$Q26="A",'6a+c+n'!M26,0),0)</f>
        <v>0</v>
      </c>
      <c r="N26" s="76" t="n">
        <f aca="false">IF($C$4="Attiecināmās izmaksas",IF('6a+c+n'!$Q26="A",'6a+c+n'!N26,0),0)</f>
        <v>0</v>
      </c>
      <c r="O26" s="76" t="n">
        <f aca="false">IF($C$4="Attiecināmās izmaksas",IF('6a+c+n'!$Q26="A",'6a+c+n'!O26,0),0)</f>
        <v>0</v>
      </c>
      <c r="P26" s="77" t="n">
        <f aca="false">IF($C$4="Attiecināmās izmaksas",IF('6a+c+n'!$Q26="A",'6a+c+n'!P26,0),0)</f>
        <v>0</v>
      </c>
    </row>
    <row r="27" customFormat="false" ht="22.5" hidden="false" customHeight="false" outlineLevel="0" collapsed="false">
      <c r="A27" s="13" t="n">
        <f aca="false">IF(P27=0,0,IF(COUNTBLANK(P27)=1,0,COUNTA($P$14:P27)))</f>
        <v>0</v>
      </c>
      <c r="B27" s="76" t="str">
        <f aca="false">IF($C$4="Attiecināmās izmaksas",IF('6a+c+n'!$Q27="A",'6a+c+n'!B27,0),0)</f>
        <v>līg.c.</v>
      </c>
      <c r="C27" s="76" t="str">
        <f aca="false">IF($C$4="Attiecināmās izmaksas",IF('6a+c+n'!$Q27="A",'6a+c+n'!C27,0),0)</f>
        <v>         Papildus ruberoīda ruļļmateriāla lokšņu ieklāšana.</v>
      </c>
      <c r="D27" s="76" t="str">
        <f aca="false">IF($C$4="Attiecināmās izmaksas",IF('6a+c+n'!$Q27="A",'6a+c+n'!D27,0),0)</f>
        <v>m²</v>
      </c>
      <c r="E27" s="77"/>
      <c r="F27" s="75"/>
      <c r="G27" s="76"/>
      <c r="H27" s="76" t="n">
        <f aca="false">IF($C$4="Attiecināmās izmaksas",IF('6a+c+n'!$Q27="A",'6a+c+n'!H27,0),0)</f>
        <v>0</v>
      </c>
      <c r="I27" s="76"/>
      <c r="J27" s="76"/>
      <c r="K27" s="77" t="n">
        <f aca="false">IF($C$4="Attiecināmās izmaksas",IF('6a+c+n'!$Q27="A",'6a+c+n'!K27,0),0)</f>
        <v>0</v>
      </c>
      <c r="L27" s="75" t="n">
        <f aca="false">IF($C$4="Attiecināmās izmaksas",IF('6a+c+n'!$Q27="A",'6a+c+n'!L27,0),0)</f>
        <v>0</v>
      </c>
      <c r="M27" s="76" t="n">
        <f aca="false">IF($C$4="Attiecināmās izmaksas",IF('6a+c+n'!$Q27="A",'6a+c+n'!M27,0),0)</f>
        <v>0</v>
      </c>
      <c r="N27" s="76" t="n">
        <f aca="false">IF($C$4="Attiecināmās izmaksas",IF('6a+c+n'!$Q27="A",'6a+c+n'!N27,0),0)</f>
        <v>0</v>
      </c>
      <c r="O27" s="76" t="n">
        <f aca="false">IF($C$4="Attiecināmās izmaksas",IF('6a+c+n'!$Q27="A",'6a+c+n'!O27,0),0)</f>
        <v>0</v>
      </c>
      <c r="P27" s="77" t="n">
        <f aca="false">IF($C$4="Attiecināmās izmaksas",IF('6a+c+n'!$Q27="A",'6a+c+n'!P27,0),0)</f>
        <v>0</v>
      </c>
    </row>
    <row r="28" customFormat="false" ht="11.25" hidden="false" customHeight="false" outlineLevel="0" collapsed="false">
      <c r="A28" s="13" t="n">
        <f aca="false">IF(P28=0,0,IF(COUNTBLANK(P28)=1,0,COUNTA($P$14:P28)))</f>
        <v>0</v>
      </c>
      <c r="B28" s="76" t="n">
        <f aca="false">IF($C$4="Attiecināmās izmaksas",IF('6a+c+n'!$Q28="A",'6a+c+n'!B28,0),0)</f>
        <v>0</v>
      </c>
      <c r="C28" s="76" t="str">
        <f aca="false">IF($C$4="Attiecināmās izmaksas",IF('6a+c+n'!$Q28="A",'6a+c+n'!C28,0),0)</f>
        <v>ruberoīda virskārta </v>
      </c>
      <c r="D28" s="76" t="str">
        <f aca="false">IF($C$4="Attiecināmās izmaksas",IF('6a+c+n'!$Q28="A",'6a+c+n'!D28,0),0)</f>
        <v>m²</v>
      </c>
      <c r="E28" s="77"/>
      <c r="F28" s="75"/>
      <c r="G28" s="76"/>
      <c r="H28" s="76" t="n">
        <f aca="false">IF($C$4="Attiecināmās izmaksas",IF('6a+c+n'!$Q28="A",'6a+c+n'!H28,0),0)</f>
        <v>0</v>
      </c>
      <c r="I28" s="76"/>
      <c r="J28" s="76"/>
      <c r="K28" s="77" t="n">
        <f aca="false">IF($C$4="Attiecināmās izmaksas",IF('6a+c+n'!$Q28="A",'6a+c+n'!K28,0),0)</f>
        <v>0</v>
      </c>
      <c r="L28" s="75" t="n">
        <f aca="false">IF($C$4="Attiecināmās izmaksas",IF('6a+c+n'!$Q28="A",'6a+c+n'!L28,0),0)</f>
        <v>0</v>
      </c>
      <c r="M28" s="76" t="n">
        <f aca="false">IF($C$4="Attiecināmās izmaksas",IF('6a+c+n'!$Q28="A",'6a+c+n'!M28,0),0)</f>
        <v>0</v>
      </c>
      <c r="N28" s="76" t="n">
        <f aca="false">IF($C$4="Attiecināmās izmaksas",IF('6a+c+n'!$Q28="A",'6a+c+n'!N28,0),0)</f>
        <v>0</v>
      </c>
      <c r="O28" s="76" t="n">
        <f aca="false">IF($C$4="Attiecināmās izmaksas",IF('6a+c+n'!$Q28="A",'6a+c+n'!O28,0),0)</f>
        <v>0</v>
      </c>
      <c r="P28" s="77" t="n">
        <f aca="false">IF($C$4="Attiecināmās izmaksas",IF('6a+c+n'!$Q28="A",'6a+c+n'!P28,0),0)</f>
        <v>0</v>
      </c>
    </row>
    <row r="29" customFormat="false" ht="11.25" hidden="false" customHeight="false" outlineLevel="0" collapsed="false">
      <c r="A29" s="13" t="n">
        <f aca="false">IF(P29=0,0,IF(COUNTBLANK(P29)=1,0,COUNTA($P$14:P29)))</f>
        <v>0</v>
      </c>
      <c r="B29" s="76" t="n">
        <f aca="false">IF($C$4="Attiecināmās izmaksas",IF('6a+c+n'!$Q29="A",'6a+c+n'!B29,0),0)</f>
        <v>0</v>
      </c>
      <c r="C29" s="76" t="str">
        <f aca="false">IF($C$4="Attiecināmās izmaksas",IF('6a+c+n'!$Q29="A",'6a+c+n'!C29,0),0)</f>
        <v>propāns -butāns</v>
      </c>
      <c r="D29" s="76" t="str">
        <f aca="false">IF($C$4="Attiecināmās izmaksas",IF('6a+c+n'!$Q29="A",'6a+c+n'!D29,0),0)</f>
        <v>bal</v>
      </c>
      <c r="E29" s="77"/>
      <c r="F29" s="75"/>
      <c r="G29" s="76"/>
      <c r="H29" s="76" t="n">
        <f aca="false">IF($C$4="Attiecināmās izmaksas",IF('6a+c+n'!$Q29="A",'6a+c+n'!H29,0),0)</f>
        <v>0</v>
      </c>
      <c r="I29" s="76"/>
      <c r="J29" s="76"/>
      <c r="K29" s="77" t="n">
        <f aca="false">IF($C$4="Attiecināmās izmaksas",IF('6a+c+n'!$Q29="A",'6a+c+n'!K29,0),0)</f>
        <v>0</v>
      </c>
      <c r="L29" s="75" t="n">
        <f aca="false">IF($C$4="Attiecināmās izmaksas",IF('6a+c+n'!$Q29="A",'6a+c+n'!L29,0),0)</f>
        <v>0</v>
      </c>
      <c r="M29" s="76" t="n">
        <f aca="false">IF($C$4="Attiecināmās izmaksas",IF('6a+c+n'!$Q29="A",'6a+c+n'!M29,0),0)</f>
        <v>0</v>
      </c>
      <c r="N29" s="76" t="n">
        <f aca="false">IF($C$4="Attiecināmās izmaksas",IF('6a+c+n'!$Q29="A",'6a+c+n'!N29,0),0)</f>
        <v>0</v>
      </c>
      <c r="O29" s="76" t="n">
        <f aca="false">IF($C$4="Attiecināmās izmaksas",IF('6a+c+n'!$Q29="A",'6a+c+n'!O29,0),0)</f>
        <v>0</v>
      </c>
      <c r="P29" s="77" t="n">
        <f aca="false">IF($C$4="Attiecināmās izmaksas",IF('6a+c+n'!$Q29="A",'6a+c+n'!P29,0),0)</f>
        <v>0</v>
      </c>
    </row>
    <row r="30" customFormat="false" ht="33.75" hidden="false" customHeight="false" outlineLevel="0" collapsed="false">
      <c r="A30" s="13" t="n">
        <f aca="false">IF(P30=0,0,IF(COUNTBLANK(P30)=1,0,COUNTA($P$14:P30)))</f>
        <v>0</v>
      </c>
      <c r="B30" s="76" t="str">
        <f aca="false">IF($C$4="Attiecināmās izmaksas",IF('6a+c+n'!$Q30="A",'6a+c+n'!B30,0),0)</f>
        <v>līg.c.</v>
      </c>
      <c r="C30" s="76" t="str">
        <f aca="false">IF($C$4="Attiecināmās izmaksas",IF('6a+c+n'!$Q30="A",'6a+c+n'!C30,0),0)</f>
        <v>Gala līstes, stiprināmas ar  pašskrūvējamām skrūvēm  (solis 200mm), montēšana ruberoīda augšdaļas nosegšanai</v>
      </c>
      <c r="D30" s="76" t="str">
        <f aca="false">IF($C$4="Attiecināmās izmaksas",IF('6a+c+n'!$Q30="A",'6a+c+n'!D30,0),0)</f>
        <v>m</v>
      </c>
      <c r="E30" s="77"/>
      <c r="F30" s="75"/>
      <c r="G30" s="76"/>
      <c r="H30" s="76" t="n">
        <f aca="false">IF($C$4="Attiecināmās izmaksas",IF('6a+c+n'!$Q30="A",'6a+c+n'!H30,0),0)</f>
        <v>0</v>
      </c>
      <c r="I30" s="76"/>
      <c r="J30" s="76"/>
      <c r="K30" s="77" t="n">
        <f aca="false">IF($C$4="Attiecināmās izmaksas",IF('6a+c+n'!$Q30="A",'6a+c+n'!K30,0),0)</f>
        <v>0</v>
      </c>
      <c r="L30" s="75" t="n">
        <f aca="false">IF($C$4="Attiecināmās izmaksas",IF('6a+c+n'!$Q30="A",'6a+c+n'!L30,0),0)</f>
        <v>0</v>
      </c>
      <c r="M30" s="76" t="n">
        <f aca="false">IF($C$4="Attiecināmās izmaksas",IF('6a+c+n'!$Q30="A",'6a+c+n'!M30,0),0)</f>
        <v>0</v>
      </c>
      <c r="N30" s="76" t="n">
        <f aca="false">IF($C$4="Attiecināmās izmaksas",IF('6a+c+n'!$Q30="A",'6a+c+n'!N30,0),0)</f>
        <v>0</v>
      </c>
      <c r="O30" s="76" t="n">
        <f aca="false">IF($C$4="Attiecināmās izmaksas",IF('6a+c+n'!$Q30="A",'6a+c+n'!O30,0),0)</f>
        <v>0</v>
      </c>
      <c r="P30" s="77" t="n">
        <f aca="false">IF($C$4="Attiecināmās izmaksas",IF('6a+c+n'!$Q30="A",'6a+c+n'!P30,0),0)</f>
        <v>0</v>
      </c>
    </row>
    <row r="31" customFormat="false" ht="22.5" hidden="false" customHeight="false" outlineLevel="0" collapsed="false">
      <c r="A31" s="13" t="n">
        <f aca="false">IF(P31=0,0,IF(COUNTBLANK(P31)=1,0,COUNTA($P$14:P31)))</f>
        <v>0</v>
      </c>
      <c r="B31" s="76" t="str">
        <f aca="false">IF($C$4="Attiecināmās izmaksas",IF('6a+c+n'!$Q31="A",'6a+c+n'!B31,0),0)</f>
        <v>līg.c.</v>
      </c>
      <c r="C31" s="76" t="str">
        <f aca="false">IF($C$4="Attiecināmās izmaksas",IF('6a+c+n'!$Q31="A",'6a+c+n'!C31,0),0)</f>
        <v>         Hermetizējošas mastikas ieklāšana ruberoīda un gala līstes salaiduma vietā.</v>
      </c>
      <c r="D31" s="76" t="str">
        <f aca="false">IF($C$4="Attiecināmās izmaksas",IF('6a+c+n'!$Q31="A",'6a+c+n'!D31,0),0)</f>
        <v>m</v>
      </c>
      <c r="E31" s="77"/>
      <c r="F31" s="75"/>
      <c r="G31" s="76"/>
      <c r="H31" s="76" t="n">
        <f aca="false">IF($C$4="Attiecināmās izmaksas",IF('6a+c+n'!$Q31="A",'6a+c+n'!H31,0),0)</f>
        <v>0</v>
      </c>
      <c r="I31" s="76"/>
      <c r="J31" s="76"/>
      <c r="K31" s="77" t="n">
        <f aca="false">IF($C$4="Attiecināmās izmaksas",IF('6a+c+n'!$Q31="A",'6a+c+n'!K31,0),0)</f>
        <v>0</v>
      </c>
      <c r="L31" s="75" t="n">
        <f aca="false">IF($C$4="Attiecināmās izmaksas",IF('6a+c+n'!$Q31="A",'6a+c+n'!L31,0),0)</f>
        <v>0</v>
      </c>
      <c r="M31" s="76" t="n">
        <f aca="false">IF($C$4="Attiecināmās izmaksas",IF('6a+c+n'!$Q31="A",'6a+c+n'!M31,0),0)</f>
        <v>0</v>
      </c>
      <c r="N31" s="76" t="n">
        <f aca="false">IF($C$4="Attiecināmās izmaksas",IF('6a+c+n'!$Q31="A",'6a+c+n'!N31,0),0)</f>
        <v>0</v>
      </c>
      <c r="O31" s="76" t="n">
        <f aca="false">IF($C$4="Attiecināmās izmaksas",IF('6a+c+n'!$Q31="A",'6a+c+n'!O31,0),0)</f>
        <v>0</v>
      </c>
      <c r="P31" s="77" t="n">
        <f aca="false">IF($C$4="Attiecināmās izmaksas",IF('6a+c+n'!$Q31="A",'6a+c+n'!P31,0),0)</f>
        <v>0</v>
      </c>
    </row>
    <row r="32" customFormat="false" ht="11.25" hidden="false" customHeight="false" outlineLevel="0" collapsed="false">
      <c r="A32" s="13" t="n">
        <f aca="false">IF(P32=0,0,IF(COUNTBLANK(P32)=1,0,COUNTA($P$14:P32)))</f>
        <v>0</v>
      </c>
      <c r="B32" s="76" t="n">
        <f aca="false">IF($C$4="Attiecināmās izmaksas",IF('6a+c+n'!$Q32="A",'6a+c+n'!B32,0),0)</f>
        <v>0</v>
      </c>
      <c r="C32" s="76" t="str">
        <f aca="false">IF($C$4="Attiecināmās izmaksas",IF('6a+c+n'!$Q32="A",'6a+c+n'!C32,0),0)</f>
        <v>Jumta pieslēgumu vietu izvietošana gar parapetu:</v>
      </c>
      <c r="D32" s="76" t="n">
        <f aca="false">IF($C$4="Attiecināmās izmaksas",IF('6a+c+n'!$Q32="A",'6a+c+n'!D32,0),0)</f>
        <v>0</v>
      </c>
      <c r="E32" s="77"/>
      <c r="F32" s="75"/>
      <c r="G32" s="76"/>
      <c r="H32" s="76" t="n">
        <f aca="false">IF($C$4="Attiecināmās izmaksas",IF('6a+c+n'!$Q32="A",'6a+c+n'!H32,0),0)</f>
        <v>0</v>
      </c>
      <c r="I32" s="76"/>
      <c r="J32" s="76"/>
      <c r="K32" s="77" t="n">
        <f aca="false">IF($C$4="Attiecināmās izmaksas",IF('6a+c+n'!$Q32="A",'6a+c+n'!K32,0),0)</f>
        <v>0</v>
      </c>
      <c r="L32" s="75" t="n">
        <f aca="false">IF($C$4="Attiecināmās izmaksas",IF('6a+c+n'!$Q32="A",'6a+c+n'!L32,0),0)</f>
        <v>0</v>
      </c>
      <c r="M32" s="76" t="n">
        <f aca="false">IF($C$4="Attiecināmās izmaksas",IF('6a+c+n'!$Q32="A",'6a+c+n'!M32,0),0)</f>
        <v>0</v>
      </c>
      <c r="N32" s="76" t="n">
        <f aca="false">IF($C$4="Attiecināmās izmaksas",IF('6a+c+n'!$Q32="A",'6a+c+n'!N32,0),0)</f>
        <v>0</v>
      </c>
      <c r="O32" s="76" t="n">
        <f aca="false">IF($C$4="Attiecināmās izmaksas",IF('6a+c+n'!$Q32="A",'6a+c+n'!O32,0),0)</f>
        <v>0</v>
      </c>
      <c r="P32" s="77" t="n">
        <f aca="false">IF($C$4="Attiecināmās izmaksas",IF('6a+c+n'!$Q32="A",'6a+c+n'!P32,0),0)</f>
        <v>0</v>
      </c>
    </row>
    <row r="33" customFormat="false" ht="33.75" hidden="false" customHeight="false" outlineLevel="0" collapsed="false">
      <c r="A33" s="13" t="n">
        <f aca="false">IF(P33=0,0,IF(COUNTBLANK(P33)=1,0,COUNTA($P$14:P33)))</f>
        <v>0</v>
      </c>
      <c r="B33" s="76" t="str">
        <f aca="false">IF($C$4="Attiecināmās izmaksas",IF('6a+c+n'!$Q33="A",'6a+c+n'!B33,0),0)</f>
        <v>līg.c.</v>
      </c>
      <c r="C33" s="76" t="str">
        <f aca="false">IF($C$4="Attiecināmās izmaksas",IF('6a+c+n'!$Q33="A",'6a+c+n'!C33,0),0)</f>
        <v>         Akmensvates stūra elementa izvietošana gar parapeta malām (ekviv. PAROC ROB 50) λ=0,037 W/mK.</v>
      </c>
      <c r="D33" s="76" t="str">
        <f aca="false">IF($C$4="Attiecināmās izmaksas",IF('6a+c+n'!$Q33="A",'6a+c+n'!D33,0),0)</f>
        <v>m</v>
      </c>
      <c r="E33" s="77"/>
      <c r="F33" s="75"/>
      <c r="G33" s="76"/>
      <c r="H33" s="76" t="n">
        <f aca="false">IF($C$4="Attiecināmās izmaksas",IF('6a+c+n'!$Q33="A",'6a+c+n'!H33,0),0)</f>
        <v>0</v>
      </c>
      <c r="I33" s="76"/>
      <c r="J33" s="76"/>
      <c r="K33" s="77" t="n">
        <f aca="false">IF($C$4="Attiecināmās izmaksas",IF('6a+c+n'!$Q33="A",'6a+c+n'!K33,0),0)</f>
        <v>0</v>
      </c>
      <c r="L33" s="75" t="n">
        <f aca="false">IF($C$4="Attiecināmās izmaksas",IF('6a+c+n'!$Q33="A",'6a+c+n'!L33,0),0)</f>
        <v>0</v>
      </c>
      <c r="M33" s="76" t="n">
        <f aca="false">IF($C$4="Attiecināmās izmaksas",IF('6a+c+n'!$Q33="A",'6a+c+n'!M33,0),0)</f>
        <v>0</v>
      </c>
      <c r="N33" s="76" t="n">
        <f aca="false">IF($C$4="Attiecināmās izmaksas",IF('6a+c+n'!$Q33="A",'6a+c+n'!N33,0),0)</f>
        <v>0</v>
      </c>
      <c r="O33" s="76" t="n">
        <f aca="false">IF($C$4="Attiecināmās izmaksas",IF('6a+c+n'!$Q33="A",'6a+c+n'!O33,0),0)</f>
        <v>0</v>
      </c>
      <c r="P33" s="77" t="n">
        <f aca="false">IF($C$4="Attiecināmās izmaksas",IF('6a+c+n'!$Q33="A",'6a+c+n'!P33,0),0)</f>
        <v>0</v>
      </c>
    </row>
    <row r="34" customFormat="false" ht="33.75" hidden="false" customHeight="false" outlineLevel="0" collapsed="false">
      <c r="A34" s="13" t="n">
        <f aca="false">IF(P34=0,0,IF(COUNTBLANK(P34)=1,0,COUNTA($P$14:P34)))</f>
        <v>0</v>
      </c>
      <c r="B34" s="76" t="str">
        <f aca="false">IF($C$4="Attiecināmās izmaksas",IF('6a+c+n'!$Q34="A",'6a+c+n'!B34,0),0)</f>
        <v>līg.c.</v>
      </c>
      <c r="C34" s="76" t="str">
        <f aca="false">IF($C$4="Attiecināmās izmaksas",IF('6a+c+n'!$Q34="A",'6a+c+n'!C34,0),0)</f>
        <v>         Akmensvates siltumizolācijas ieklāšana gar parapeta iekšmalu (ekviv. PAROC FAS B); λ= 0,036 W/mK, b=50mm.</v>
      </c>
      <c r="D34" s="76" t="str">
        <f aca="false">IF($C$4="Attiecināmās izmaksas",IF('6a+c+n'!$Q34="A",'6a+c+n'!D34,0),0)</f>
        <v>m²</v>
      </c>
      <c r="E34" s="77"/>
      <c r="F34" s="75"/>
      <c r="G34" s="76"/>
      <c r="H34" s="76" t="n">
        <f aca="false">IF($C$4="Attiecināmās izmaksas",IF('6a+c+n'!$Q34="A",'6a+c+n'!H34,0),0)</f>
        <v>0</v>
      </c>
      <c r="I34" s="76"/>
      <c r="J34" s="76"/>
      <c r="K34" s="77" t="n">
        <f aca="false">IF($C$4="Attiecināmās izmaksas",IF('6a+c+n'!$Q34="A",'6a+c+n'!K34,0),0)</f>
        <v>0</v>
      </c>
      <c r="L34" s="75" t="n">
        <f aca="false">IF($C$4="Attiecināmās izmaksas",IF('6a+c+n'!$Q34="A",'6a+c+n'!L34,0),0)</f>
        <v>0</v>
      </c>
      <c r="M34" s="76" t="n">
        <f aca="false">IF($C$4="Attiecināmās izmaksas",IF('6a+c+n'!$Q34="A",'6a+c+n'!M34,0),0)</f>
        <v>0</v>
      </c>
      <c r="N34" s="76" t="n">
        <f aca="false">IF($C$4="Attiecināmās izmaksas",IF('6a+c+n'!$Q34="A",'6a+c+n'!N34,0),0)</f>
        <v>0</v>
      </c>
      <c r="O34" s="76" t="n">
        <f aca="false">IF($C$4="Attiecināmās izmaksas",IF('6a+c+n'!$Q34="A",'6a+c+n'!O34,0),0)</f>
        <v>0</v>
      </c>
      <c r="P34" s="77" t="n">
        <f aca="false">IF($C$4="Attiecināmās izmaksas",IF('6a+c+n'!$Q34="A",'6a+c+n'!P34,0),0)</f>
        <v>0</v>
      </c>
    </row>
    <row r="35" customFormat="false" ht="22.5" hidden="false" customHeight="false" outlineLevel="0" collapsed="false">
      <c r="A35" s="13" t="n">
        <f aca="false">IF(P35=0,0,IF(COUNTBLANK(P35)=1,0,COUNTA($P$14:P35)))</f>
        <v>0</v>
      </c>
      <c r="B35" s="76" t="str">
        <f aca="false">IF($C$4="Attiecināmās izmaksas",IF('6a+c+n'!$Q35="A",'6a+c+n'!B35,0),0)</f>
        <v>līg.c.</v>
      </c>
      <c r="C35" s="76" t="str">
        <f aca="false">IF($C$4="Attiecināmās izmaksas",IF('6a+c+n'!$Q35="A",'6a+c+n'!C35,0),0)</f>
        <v>         Papildus ruberoīda ruļļmateriāla lokšņu ieklāšana.</v>
      </c>
      <c r="D35" s="76" t="str">
        <f aca="false">IF($C$4="Attiecināmās izmaksas",IF('6a+c+n'!$Q35="A",'6a+c+n'!D35,0),0)</f>
        <v>m²</v>
      </c>
      <c r="E35" s="77"/>
      <c r="F35" s="75"/>
      <c r="G35" s="76"/>
      <c r="H35" s="76" t="n">
        <f aca="false">IF($C$4="Attiecināmās izmaksas",IF('6a+c+n'!$Q35="A",'6a+c+n'!H35,0),0)</f>
        <v>0</v>
      </c>
      <c r="I35" s="76"/>
      <c r="J35" s="76"/>
      <c r="K35" s="77" t="n">
        <f aca="false">IF($C$4="Attiecināmās izmaksas",IF('6a+c+n'!$Q35="A",'6a+c+n'!K35,0),0)</f>
        <v>0</v>
      </c>
      <c r="L35" s="75" t="n">
        <f aca="false">IF($C$4="Attiecināmās izmaksas",IF('6a+c+n'!$Q35="A",'6a+c+n'!L35,0),0)</f>
        <v>0</v>
      </c>
      <c r="M35" s="76" t="n">
        <f aca="false">IF($C$4="Attiecināmās izmaksas",IF('6a+c+n'!$Q35="A",'6a+c+n'!M35,0),0)</f>
        <v>0</v>
      </c>
      <c r="N35" s="76" t="n">
        <f aca="false">IF($C$4="Attiecināmās izmaksas",IF('6a+c+n'!$Q35="A",'6a+c+n'!N35,0),0)</f>
        <v>0</v>
      </c>
      <c r="O35" s="76" t="n">
        <f aca="false">IF($C$4="Attiecināmās izmaksas",IF('6a+c+n'!$Q35="A",'6a+c+n'!O35,0),0)</f>
        <v>0</v>
      </c>
      <c r="P35" s="77" t="n">
        <f aca="false">IF($C$4="Attiecināmās izmaksas",IF('6a+c+n'!$Q35="A",'6a+c+n'!P35,0),0)</f>
        <v>0</v>
      </c>
    </row>
    <row r="36" customFormat="false" ht="11.25" hidden="false" customHeight="false" outlineLevel="0" collapsed="false">
      <c r="A36" s="13" t="n">
        <f aca="false">IF(P36=0,0,IF(COUNTBLANK(P36)=1,0,COUNTA($P$14:P36)))</f>
        <v>0</v>
      </c>
      <c r="B36" s="76" t="n">
        <f aca="false">IF($C$4="Attiecināmās izmaksas",IF('6a+c+n'!$Q36="A",'6a+c+n'!B36,0),0)</f>
        <v>0</v>
      </c>
      <c r="C36" s="76" t="str">
        <f aca="false">IF($C$4="Attiecināmās izmaksas",IF('6a+c+n'!$Q36="A",'6a+c+n'!C36,0),0)</f>
        <v>ruberoīda virskārta </v>
      </c>
      <c r="D36" s="76" t="str">
        <f aca="false">IF($C$4="Attiecināmās izmaksas",IF('6a+c+n'!$Q36="A",'6a+c+n'!D36,0),0)</f>
        <v>m²</v>
      </c>
      <c r="E36" s="77"/>
      <c r="F36" s="75"/>
      <c r="G36" s="76"/>
      <c r="H36" s="76" t="n">
        <f aca="false">IF($C$4="Attiecināmās izmaksas",IF('6a+c+n'!$Q36="A",'6a+c+n'!H36,0),0)</f>
        <v>0</v>
      </c>
      <c r="I36" s="76"/>
      <c r="J36" s="76"/>
      <c r="K36" s="77" t="n">
        <f aca="false">IF($C$4="Attiecināmās izmaksas",IF('6a+c+n'!$Q36="A",'6a+c+n'!K36,0),0)</f>
        <v>0</v>
      </c>
      <c r="L36" s="75" t="n">
        <f aca="false">IF($C$4="Attiecināmās izmaksas",IF('6a+c+n'!$Q36="A",'6a+c+n'!L36,0),0)</f>
        <v>0</v>
      </c>
      <c r="M36" s="76" t="n">
        <f aca="false">IF($C$4="Attiecināmās izmaksas",IF('6a+c+n'!$Q36="A",'6a+c+n'!M36,0),0)</f>
        <v>0</v>
      </c>
      <c r="N36" s="76" t="n">
        <f aca="false">IF($C$4="Attiecināmās izmaksas",IF('6a+c+n'!$Q36="A",'6a+c+n'!N36,0),0)</f>
        <v>0</v>
      </c>
      <c r="O36" s="76" t="n">
        <f aca="false">IF($C$4="Attiecināmās izmaksas",IF('6a+c+n'!$Q36="A",'6a+c+n'!O36,0),0)</f>
        <v>0</v>
      </c>
      <c r="P36" s="77" t="n">
        <f aca="false">IF($C$4="Attiecināmās izmaksas",IF('6a+c+n'!$Q36="A",'6a+c+n'!P36,0),0)</f>
        <v>0</v>
      </c>
    </row>
    <row r="37" customFormat="false" ht="11.25" hidden="false" customHeight="false" outlineLevel="0" collapsed="false">
      <c r="A37" s="13" t="n">
        <f aca="false">IF(P37=0,0,IF(COUNTBLANK(P37)=1,0,COUNTA($P$14:P37)))</f>
        <v>0</v>
      </c>
      <c r="B37" s="76" t="n">
        <f aca="false">IF($C$4="Attiecināmās izmaksas",IF('6a+c+n'!$Q37="A",'6a+c+n'!B37,0),0)</f>
        <v>0</v>
      </c>
      <c r="C37" s="76" t="str">
        <f aca="false">IF($C$4="Attiecināmās izmaksas",IF('6a+c+n'!$Q37="A",'6a+c+n'!C37,0),0)</f>
        <v>propāns -butāns</v>
      </c>
      <c r="D37" s="76" t="str">
        <f aca="false">IF($C$4="Attiecināmās izmaksas",IF('6a+c+n'!$Q37="A",'6a+c+n'!D37,0),0)</f>
        <v>bal</v>
      </c>
      <c r="E37" s="77"/>
      <c r="F37" s="75"/>
      <c r="G37" s="76"/>
      <c r="H37" s="76" t="n">
        <f aca="false">IF($C$4="Attiecināmās izmaksas",IF('6a+c+n'!$Q37="A",'6a+c+n'!H37,0),0)</f>
        <v>0</v>
      </c>
      <c r="I37" s="76"/>
      <c r="J37" s="76"/>
      <c r="K37" s="77" t="n">
        <f aca="false">IF($C$4="Attiecināmās izmaksas",IF('6a+c+n'!$Q37="A",'6a+c+n'!K37,0),0)</f>
        <v>0</v>
      </c>
      <c r="L37" s="75" t="n">
        <f aca="false">IF($C$4="Attiecināmās izmaksas",IF('6a+c+n'!$Q37="A",'6a+c+n'!L37,0),0)</f>
        <v>0</v>
      </c>
      <c r="M37" s="76" t="n">
        <f aca="false">IF($C$4="Attiecināmās izmaksas",IF('6a+c+n'!$Q37="A",'6a+c+n'!M37,0),0)</f>
        <v>0</v>
      </c>
      <c r="N37" s="76" t="n">
        <f aca="false">IF($C$4="Attiecināmās izmaksas",IF('6a+c+n'!$Q37="A",'6a+c+n'!N37,0),0)</f>
        <v>0</v>
      </c>
      <c r="O37" s="76" t="n">
        <f aca="false">IF($C$4="Attiecināmās izmaksas",IF('6a+c+n'!$Q37="A",'6a+c+n'!O37,0),0)</f>
        <v>0</v>
      </c>
      <c r="P37" s="77" t="n">
        <f aca="false">IF($C$4="Attiecināmās izmaksas",IF('6a+c+n'!$Q37="A",'6a+c+n'!P37,0),0)</f>
        <v>0</v>
      </c>
    </row>
    <row r="38" customFormat="false" ht="11.25" hidden="false" customHeight="false" outlineLevel="0" collapsed="false">
      <c r="A38" s="13" t="n">
        <f aca="false">IF(P38=0,0,IF(COUNTBLANK(P38)=1,0,COUNTA($P$14:P38)))</f>
        <v>0</v>
      </c>
      <c r="B38" s="76" t="n">
        <f aca="false">IF($C$4="Attiecināmās izmaksas",IF('6a+c+n'!$Q38="A",'6a+c+n'!B38,0),0)</f>
        <v>0</v>
      </c>
      <c r="C38" s="76" t="str">
        <f aca="false">IF($C$4="Attiecināmās izmaksas",IF('6a+c+n'!$Q38="A",'6a+c+n'!C38,0),0)</f>
        <v>Parapetu atjaunošana:</v>
      </c>
      <c r="D38" s="76" t="n">
        <f aca="false">IF($C$4="Attiecināmās izmaksas",IF('6a+c+n'!$Q38="A",'6a+c+n'!D38,0),0)</f>
        <v>0</v>
      </c>
      <c r="E38" s="77"/>
      <c r="F38" s="75"/>
      <c r="G38" s="76"/>
      <c r="H38" s="76" t="n">
        <f aca="false">IF($C$4="Attiecināmās izmaksas",IF('6a+c+n'!$Q38="A",'6a+c+n'!H38,0),0)</f>
        <v>0</v>
      </c>
      <c r="I38" s="76"/>
      <c r="J38" s="76"/>
      <c r="K38" s="77" t="n">
        <f aca="false">IF($C$4="Attiecināmās izmaksas",IF('6a+c+n'!$Q38="A",'6a+c+n'!K38,0),0)</f>
        <v>0</v>
      </c>
      <c r="L38" s="75" t="n">
        <f aca="false">IF($C$4="Attiecināmās izmaksas",IF('6a+c+n'!$Q38="A",'6a+c+n'!L38,0),0)</f>
        <v>0</v>
      </c>
      <c r="M38" s="76" t="n">
        <f aca="false">IF($C$4="Attiecināmās izmaksas",IF('6a+c+n'!$Q38="A",'6a+c+n'!M38,0),0)</f>
        <v>0</v>
      </c>
      <c r="N38" s="76" t="n">
        <f aca="false">IF($C$4="Attiecināmās izmaksas",IF('6a+c+n'!$Q38="A",'6a+c+n'!N38,0),0)</f>
        <v>0</v>
      </c>
      <c r="O38" s="76" t="n">
        <f aca="false">IF($C$4="Attiecināmās izmaksas",IF('6a+c+n'!$Q38="A",'6a+c+n'!O38,0),0)</f>
        <v>0</v>
      </c>
      <c r="P38" s="77" t="n">
        <f aca="false">IF($C$4="Attiecināmās izmaksas",IF('6a+c+n'!$Q38="A",'6a+c+n'!P38,0),0)</f>
        <v>0</v>
      </c>
    </row>
    <row r="39" customFormat="false" ht="11.25" hidden="false" customHeight="false" outlineLevel="0" collapsed="false">
      <c r="A39" s="13" t="n">
        <f aca="false">IF(P39=0,0,IF(COUNTBLANK(P39)=1,0,COUNTA($P$14:P39)))</f>
        <v>0</v>
      </c>
      <c r="B39" s="76" t="str">
        <f aca="false">IF($C$4="Attiecināmās izmaksas",IF('6a+c+n'!$Q39="A",'6a+c+n'!B39,0),0)</f>
        <v>līg.c.</v>
      </c>
      <c r="C39" s="76" t="str">
        <f aca="false">IF($C$4="Attiecināmās izmaksas",IF('6a+c+n'!$Q39="A",'6a+c+n'!C39,0),0)</f>
        <v>         Esošo skārda apmaļu demontāža, b=350mm.</v>
      </c>
      <c r="D39" s="76" t="str">
        <f aca="false">IF($C$4="Attiecināmās izmaksas",IF('6a+c+n'!$Q39="A",'6a+c+n'!D39,0),0)</f>
        <v>m</v>
      </c>
      <c r="E39" s="77"/>
      <c r="F39" s="75"/>
      <c r="G39" s="76"/>
      <c r="H39" s="76" t="n">
        <f aca="false">IF($C$4="Attiecināmās izmaksas",IF('6a+c+n'!$Q39="A",'6a+c+n'!H39,0),0)</f>
        <v>0</v>
      </c>
      <c r="I39" s="76"/>
      <c r="J39" s="76"/>
      <c r="K39" s="77" t="n">
        <f aca="false">IF($C$4="Attiecināmās izmaksas",IF('6a+c+n'!$Q39="A",'6a+c+n'!K39,0),0)</f>
        <v>0</v>
      </c>
      <c r="L39" s="75" t="n">
        <f aca="false">IF($C$4="Attiecināmās izmaksas",IF('6a+c+n'!$Q39="A",'6a+c+n'!L39,0),0)</f>
        <v>0</v>
      </c>
      <c r="M39" s="76" t="n">
        <f aca="false">IF($C$4="Attiecināmās izmaksas",IF('6a+c+n'!$Q39="A",'6a+c+n'!M39,0),0)</f>
        <v>0</v>
      </c>
      <c r="N39" s="76" t="n">
        <f aca="false">IF($C$4="Attiecināmās izmaksas",IF('6a+c+n'!$Q39="A",'6a+c+n'!N39,0),0)</f>
        <v>0</v>
      </c>
      <c r="O39" s="76" t="n">
        <f aca="false">IF($C$4="Attiecināmās izmaksas",IF('6a+c+n'!$Q39="A",'6a+c+n'!O39,0),0)</f>
        <v>0</v>
      </c>
      <c r="P39" s="77" t="n">
        <f aca="false">IF($C$4="Attiecināmās izmaksas",IF('6a+c+n'!$Q39="A",'6a+c+n'!P39,0),0)</f>
        <v>0</v>
      </c>
    </row>
    <row r="40" customFormat="false" ht="22.5" hidden="false" customHeight="false" outlineLevel="0" collapsed="false">
      <c r="A40" s="13" t="n">
        <f aca="false">IF(P40=0,0,IF(COUNTBLANK(P40)=1,0,COUNTA($P$14:P40)))</f>
        <v>0</v>
      </c>
      <c r="B40" s="76" t="str">
        <f aca="false">IF($C$4="Attiecināmās izmaksas",IF('6a+c+n'!$Q40="A",'6a+c+n'!B40,0),0)</f>
        <v>līg.c.</v>
      </c>
      <c r="C40" s="76" t="str">
        <f aca="false">IF($C$4="Attiecināmās izmaksas",IF('6a+c+n'!$Q40="A",'6a+c+n'!C40,0),0)</f>
        <v>Parapeta augšas paaugstināšana ar vienu ķieģeļa mūra kārtu</v>
      </c>
      <c r="D40" s="76" t="str">
        <f aca="false">IF($C$4="Attiecināmās izmaksas",IF('6a+c+n'!$Q40="A",'6a+c+n'!D40,0),0)</f>
        <v>m³</v>
      </c>
      <c r="E40" s="77"/>
      <c r="F40" s="75"/>
      <c r="G40" s="76"/>
      <c r="H40" s="76" t="n">
        <f aca="false">IF($C$4="Attiecināmās izmaksas",IF('6a+c+n'!$Q40="A",'6a+c+n'!H40,0),0)</f>
        <v>0</v>
      </c>
      <c r="I40" s="76"/>
      <c r="J40" s="76"/>
      <c r="K40" s="77" t="n">
        <f aca="false">IF($C$4="Attiecināmās izmaksas",IF('6a+c+n'!$Q40="A",'6a+c+n'!K40,0),0)</f>
        <v>0</v>
      </c>
      <c r="L40" s="75" t="n">
        <f aca="false">IF($C$4="Attiecināmās izmaksas",IF('6a+c+n'!$Q40="A",'6a+c+n'!L40,0),0)</f>
        <v>0</v>
      </c>
      <c r="M40" s="76" t="n">
        <f aca="false">IF($C$4="Attiecināmās izmaksas",IF('6a+c+n'!$Q40="A",'6a+c+n'!M40,0),0)</f>
        <v>0</v>
      </c>
      <c r="N40" s="76" t="n">
        <f aca="false">IF($C$4="Attiecināmās izmaksas",IF('6a+c+n'!$Q40="A",'6a+c+n'!N40,0),0)</f>
        <v>0</v>
      </c>
      <c r="O40" s="76" t="n">
        <f aca="false">IF($C$4="Attiecināmās izmaksas",IF('6a+c+n'!$Q40="A",'6a+c+n'!O40,0),0)</f>
        <v>0</v>
      </c>
      <c r="P40" s="77" t="n">
        <f aca="false">IF($C$4="Attiecināmās izmaksas",IF('6a+c+n'!$Q40="A",'6a+c+n'!P40,0),0)</f>
        <v>0</v>
      </c>
    </row>
    <row r="41" customFormat="false" ht="11.25" hidden="false" customHeight="false" outlineLevel="0" collapsed="false">
      <c r="A41" s="13" t="n">
        <f aca="false">IF(P41=0,0,IF(COUNTBLANK(P41)=1,0,COUNTA($P$14:P41)))</f>
        <v>0</v>
      </c>
      <c r="B41" s="76" t="n">
        <f aca="false">IF($C$4="Attiecināmās izmaksas",IF('6a+c+n'!$Q41="A",'6a+c+n'!B41,0),0)</f>
        <v>0</v>
      </c>
      <c r="C41" s="76" t="str">
        <f aca="false">IF($C$4="Attiecināmās izmaksas",IF('6a+c+n'!$Q41="A",'6a+c+n'!C41,0),0)</f>
        <v>Java M100</v>
      </c>
      <c r="D41" s="76" t="str">
        <f aca="false">IF($C$4="Attiecināmās izmaksas",IF('6a+c+n'!$Q41="A",'6a+c+n'!D41,0),0)</f>
        <v>m³</v>
      </c>
      <c r="E41" s="77"/>
      <c r="F41" s="75"/>
      <c r="G41" s="76"/>
      <c r="H41" s="76" t="n">
        <f aca="false">IF($C$4="Attiecināmās izmaksas",IF('6a+c+n'!$Q41="A",'6a+c+n'!H41,0),0)</f>
        <v>0</v>
      </c>
      <c r="I41" s="76"/>
      <c r="J41" s="76"/>
      <c r="K41" s="77" t="n">
        <f aca="false">IF($C$4="Attiecināmās izmaksas",IF('6a+c+n'!$Q41="A",'6a+c+n'!K41,0),0)</f>
        <v>0</v>
      </c>
      <c r="L41" s="75" t="n">
        <f aca="false">IF($C$4="Attiecināmās izmaksas",IF('6a+c+n'!$Q41="A",'6a+c+n'!L41,0),0)</f>
        <v>0</v>
      </c>
      <c r="M41" s="76" t="n">
        <f aca="false">IF($C$4="Attiecināmās izmaksas",IF('6a+c+n'!$Q41="A",'6a+c+n'!M41,0),0)</f>
        <v>0</v>
      </c>
      <c r="N41" s="76" t="n">
        <f aca="false">IF($C$4="Attiecināmās izmaksas",IF('6a+c+n'!$Q41="A",'6a+c+n'!N41,0),0)</f>
        <v>0</v>
      </c>
      <c r="O41" s="76" t="n">
        <f aca="false">IF($C$4="Attiecināmās izmaksas",IF('6a+c+n'!$Q41="A",'6a+c+n'!O41,0),0)</f>
        <v>0</v>
      </c>
      <c r="P41" s="77" t="n">
        <f aca="false">IF($C$4="Attiecināmās izmaksas",IF('6a+c+n'!$Q41="A",'6a+c+n'!P41,0),0)</f>
        <v>0</v>
      </c>
    </row>
    <row r="42" customFormat="false" ht="11.25" hidden="false" customHeight="false" outlineLevel="0" collapsed="false">
      <c r="A42" s="13" t="n">
        <f aca="false">IF(P42=0,0,IF(COUNTBLANK(P42)=1,0,COUNTA($P$14:P42)))</f>
        <v>0</v>
      </c>
      <c r="B42" s="76" t="n">
        <f aca="false">IF($C$4="Attiecināmās izmaksas",IF('6a+c+n'!$Q42="A",'6a+c+n'!B42,0),0)</f>
        <v>0</v>
      </c>
      <c r="C42" s="76" t="str">
        <f aca="false">IF($C$4="Attiecināmās izmaksas",IF('6a+c+n'!$Q42="A",'6a+c+n'!C42,0),0)</f>
        <v>Paligmateriāli</v>
      </c>
      <c r="D42" s="76" t="str">
        <f aca="false">IF($C$4="Attiecināmās izmaksas",IF('6a+c+n'!$Q42="A",'6a+c+n'!D42,0),0)</f>
        <v>kpl</v>
      </c>
      <c r="E42" s="77"/>
      <c r="F42" s="75"/>
      <c r="G42" s="76"/>
      <c r="H42" s="76" t="n">
        <f aca="false">IF($C$4="Attiecināmās izmaksas",IF('6a+c+n'!$Q42="A",'6a+c+n'!H42,0),0)</f>
        <v>0</v>
      </c>
      <c r="I42" s="76"/>
      <c r="J42" s="76"/>
      <c r="K42" s="77" t="n">
        <f aca="false">IF($C$4="Attiecināmās izmaksas",IF('6a+c+n'!$Q42="A",'6a+c+n'!K42,0),0)</f>
        <v>0</v>
      </c>
      <c r="L42" s="75" t="n">
        <f aca="false">IF($C$4="Attiecināmās izmaksas",IF('6a+c+n'!$Q42="A",'6a+c+n'!L42,0),0)</f>
        <v>0</v>
      </c>
      <c r="M42" s="76" t="n">
        <f aca="false">IF($C$4="Attiecināmās izmaksas",IF('6a+c+n'!$Q42="A",'6a+c+n'!M42,0),0)</f>
        <v>0</v>
      </c>
      <c r="N42" s="76" t="n">
        <f aca="false">IF($C$4="Attiecināmās izmaksas",IF('6a+c+n'!$Q42="A",'6a+c+n'!N42,0),0)</f>
        <v>0</v>
      </c>
      <c r="O42" s="76" t="n">
        <f aca="false">IF($C$4="Attiecināmās izmaksas",IF('6a+c+n'!$Q42="A",'6a+c+n'!O42,0),0)</f>
        <v>0</v>
      </c>
      <c r="P42" s="77" t="n">
        <f aca="false">IF($C$4="Attiecināmās izmaksas",IF('6a+c+n'!$Q42="A",'6a+c+n'!P42,0),0)</f>
        <v>0</v>
      </c>
    </row>
    <row r="43" customFormat="false" ht="11.25" hidden="false" customHeight="false" outlineLevel="0" collapsed="false">
      <c r="A43" s="13" t="n">
        <f aca="false">IF(P43=0,0,IF(COUNTBLANK(P43)=1,0,COUNTA($P$14:P43)))</f>
        <v>0</v>
      </c>
      <c r="B43" s="76" t="n">
        <f aca="false">IF($C$4="Attiecināmās izmaksas",IF('6a+c+n'!$Q43="A",'6a+c+n'!B43,0),0)</f>
        <v>0</v>
      </c>
      <c r="C43" s="76" t="str">
        <f aca="false">IF($C$4="Attiecināmās izmaksas",IF('6a+c+n'!$Q43="A",'6a+c+n'!C43,0),0)</f>
        <v>Ķieģeļi</v>
      </c>
      <c r="D43" s="76" t="str">
        <f aca="false">IF($C$4="Attiecināmās izmaksas",IF('6a+c+n'!$Q43="A",'6a+c+n'!D43,0),0)</f>
        <v>gb</v>
      </c>
      <c r="E43" s="77"/>
      <c r="F43" s="75"/>
      <c r="G43" s="76"/>
      <c r="H43" s="76" t="n">
        <f aca="false">IF($C$4="Attiecināmās izmaksas",IF('6a+c+n'!$Q43="A",'6a+c+n'!H43,0),0)</f>
        <v>0</v>
      </c>
      <c r="I43" s="76"/>
      <c r="J43" s="76"/>
      <c r="K43" s="77" t="n">
        <f aca="false">IF($C$4="Attiecināmās izmaksas",IF('6a+c+n'!$Q43="A",'6a+c+n'!K43,0),0)</f>
        <v>0</v>
      </c>
      <c r="L43" s="75" t="n">
        <f aca="false">IF($C$4="Attiecināmās izmaksas",IF('6a+c+n'!$Q43="A",'6a+c+n'!L43,0),0)</f>
        <v>0</v>
      </c>
      <c r="M43" s="76" t="n">
        <f aca="false">IF($C$4="Attiecināmās izmaksas",IF('6a+c+n'!$Q43="A",'6a+c+n'!M43,0),0)</f>
        <v>0</v>
      </c>
      <c r="N43" s="76" t="n">
        <f aca="false">IF($C$4="Attiecināmās izmaksas",IF('6a+c+n'!$Q43="A",'6a+c+n'!N43,0),0)</f>
        <v>0</v>
      </c>
      <c r="O43" s="76" t="n">
        <f aca="false">IF($C$4="Attiecināmās izmaksas",IF('6a+c+n'!$Q43="A",'6a+c+n'!O43,0),0)</f>
        <v>0</v>
      </c>
      <c r="P43" s="77" t="n">
        <f aca="false">IF($C$4="Attiecināmās izmaksas",IF('6a+c+n'!$Q43="A",'6a+c+n'!P43,0),0)</f>
        <v>0</v>
      </c>
    </row>
    <row r="44" customFormat="false" ht="22.5" hidden="false" customHeight="false" outlineLevel="0" collapsed="false">
      <c r="A44" s="13" t="n">
        <f aca="false">IF(P44=0,0,IF(COUNTBLANK(P44)=1,0,COUNTA($P$14:P44)))</f>
        <v>0</v>
      </c>
      <c r="B44" s="76" t="str">
        <f aca="false">IF($C$4="Attiecināmās izmaksas",IF('6a+c+n'!$Q44="A",'6a+c+n'!B44,0),0)</f>
        <v>līg.c.</v>
      </c>
      <c r="C44" s="76" t="str">
        <f aca="false">IF($C$4="Attiecināmās izmaksas",IF('6a+c+n'!$Q44="A",'6a+c+n'!C44,0),0)</f>
        <v>         Esošā ruberoīda seguma noplēšana no parapeta sānu virsmām.</v>
      </c>
      <c r="D44" s="76" t="str">
        <f aca="false">IF($C$4="Attiecināmās izmaksas",IF('6a+c+n'!$Q44="A",'6a+c+n'!D44,0),0)</f>
        <v>m²</v>
      </c>
      <c r="E44" s="77"/>
      <c r="F44" s="75"/>
      <c r="G44" s="76"/>
      <c r="H44" s="76" t="n">
        <f aca="false">IF($C$4="Attiecināmās izmaksas",IF('6a+c+n'!$Q44="A",'6a+c+n'!H44,0),0)</f>
        <v>0</v>
      </c>
      <c r="I44" s="76"/>
      <c r="J44" s="76"/>
      <c r="K44" s="77" t="n">
        <f aca="false">IF($C$4="Attiecināmās izmaksas",IF('6a+c+n'!$Q44="A",'6a+c+n'!K44,0),0)</f>
        <v>0</v>
      </c>
      <c r="L44" s="75" t="n">
        <f aca="false">IF($C$4="Attiecināmās izmaksas",IF('6a+c+n'!$Q44="A",'6a+c+n'!L44,0),0)</f>
        <v>0</v>
      </c>
      <c r="M44" s="76" t="n">
        <f aca="false">IF($C$4="Attiecināmās izmaksas",IF('6a+c+n'!$Q44="A",'6a+c+n'!M44,0),0)</f>
        <v>0</v>
      </c>
      <c r="N44" s="76" t="n">
        <f aca="false">IF($C$4="Attiecināmās izmaksas",IF('6a+c+n'!$Q44="A",'6a+c+n'!N44,0),0)</f>
        <v>0</v>
      </c>
      <c r="O44" s="76" t="n">
        <f aca="false">IF($C$4="Attiecināmās izmaksas",IF('6a+c+n'!$Q44="A",'6a+c+n'!O44,0),0)</f>
        <v>0</v>
      </c>
      <c r="P44" s="77" t="n">
        <f aca="false">IF($C$4="Attiecināmās izmaksas",IF('6a+c+n'!$Q44="A",'6a+c+n'!P44,0),0)</f>
        <v>0</v>
      </c>
    </row>
    <row r="45" customFormat="false" ht="22.5" hidden="false" customHeight="false" outlineLevel="0" collapsed="false">
      <c r="A45" s="13" t="n">
        <f aca="false">IF(P45=0,0,IF(COUNTBLANK(P45)=1,0,COUNTA($P$14:P45)))</f>
        <v>0</v>
      </c>
      <c r="B45" s="76" t="str">
        <f aca="false">IF($C$4="Attiecināmās izmaksas",IF('6a+c+n'!$Q45="A",'6a+c+n'!B45,0),0)</f>
        <v>līg.c.</v>
      </c>
      <c r="C45" s="76" t="str">
        <f aca="false">IF($C$4="Attiecināmās izmaksas",IF('6a+c+n'!$Q45="A",'6a+c+n'!C45,0),0)</f>
        <v>         Cementa javas slīpinātas virsmas izveidošana, b maks.=0,02 m.</v>
      </c>
      <c r="D45" s="76" t="str">
        <f aca="false">IF($C$4="Attiecināmās izmaksas",IF('6a+c+n'!$Q45="A",'6a+c+n'!D45,0),0)</f>
        <v>m³</v>
      </c>
      <c r="E45" s="77"/>
      <c r="F45" s="75"/>
      <c r="G45" s="76"/>
      <c r="H45" s="76" t="n">
        <f aca="false">IF($C$4="Attiecināmās izmaksas",IF('6a+c+n'!$Q45="A",'6a+c+n'!H45,0),0)</f>
        <v>0</v>
      </c>
      <c r="I45" s="76"/>
      <c r="J45" s="76"/>
      <c r="K45" s="77" t="n">
        <f aca="false">IF($C$4="Attiecināmās izmaksas",IF('6a+c+n'!$Q45="A",'6a+c+n'!K45,0),0)</f>
        <v>0</v>
      </c>
      <c r="L45" s="75" t="n">
        <f aca="false">IF($C$4="Attiecināmās izmaksas",IF('6a+c+n'!$Q45="A",'6a+c+n'!L45,0),0)</f>
        <v>0</v>
      </c>
      <c r="M45" s="76" t="n">
        <f aca="false">IF($C$4="Attiecināmās izmaksas",IF('6a+c+n'!$Q45="A",'6a+c+n'!M45,0),0)</f>
        <v>0</v>
      </c>
      <c r="N45" s="76" t="n">
        <f aca="false">IF($C$4="Attiecināmās izmaksas",IF('6a+c+n'!$Q45="A",'6a+c+n'!N45,0),0)</f>
        <v>0</v>
      </c>
      <c r="O45" s="76" t="n">
        <f aca="false">IF($C$4="Attiecināmās izmaksas",IF('6a+c+n'!$Q45="A",'6a+c+n'!O45,0),0)</f>
        <v>0</v>
      </c>
      <c r="P45" s="77" t="n">
        <f aca="false">IF($C$4="Attiecināmās izmaksas",IF('6a+c+n'!$Q45="A",'6a+c+n'!P45,0),0)</f>
        <v>0</v>
      </c>
    </row>
    <row r="46" customFormat="false" ht="11.25" hidden="false" customHeight="false" outlineLevel="0" collapsed="false">
      <c r="A46" s="13" t="n">
        <f aca="false">IF(P46=0,0,IF(COUNTBLANK(P46)=1,0,COUNTA($P$14:P46)))</f>
        <v>0</v>
      </c>
      <c r="B46" s="76" t="n">
        <f aca="false">IF($C$4="Attiecināmās izmaksas",IF('6a+c+n'!$Q46="A",'6a+c+n'!B46,0),0)</f>
        <v>0</v>
      </c>
      <c r="C46" s="76" t="str">
        <f aca="false">IF($C$4="Attiecināmās izmaksas",IF('6a+c+n'!$Q46="A",'6a+c+n'!C46,0),0)</f>
        <v>java M200</v>
      </c>
      <c r="D46" s="76" t="str">
        <f aca="false">IF($C$4="Attiecināmās izmaksas",IF('6a+c+n'!$Q46="A",'6a+c+n'!D46,0),0)</f>
        <v>m³</v>
      </c>
      <c r="E46" s="77"/>
      <c r="F46" s="75"/>
      <c r="G46" s="76"/>
      <c r="H46" s="76" t="n">
        <f aca="false">IF($C$4="Attiecināmās izmaksas",IF('6a+c+n'!$Q46="A",'6a+c+n'!H46,0),0)</f>
        <v>0</v>
      </c>
      <c r="I46" s="76"/>
      <c r="J46" s="76"/>
      <c r="K46" s="77" t="n">
        <f aca="false">IF($C$4="Attiecināmās izmaksas",IF('6a+c+n'!$Q46="A",'6a+c+n'!K46,0),0)</f>
        <v>0</v>
      </c>
      <c r="L46" s="75" t="n">
        <f aca="false">IF($C$4="Attiecināmās izmaksas",IF('6a+c+n'!$Q46="A",'6a+c+n'!L46,0),0)</f>
        <v>0</v>
      </c>
      <c r="M46" s="76" t="n">
        <f aca="false">IF($C$4="Attiecināmās izmaksas",IF('6a+c+n'!$Q46="A",'6a+c+n'!M46,0),0)</f>
        <v>0</v>
      </c>
      <c r="N46" s="76" t="n">
        <f aca="false">IF($C$4="Attiecināmās izmaksas",IF('6a+c+n'!$Q46="A",'6a+c+n'!N46,0),0)</f>
        <v>0</v>
      </c>
      <c r="O46" s="76" t="n">
        <f aca="false">IF($C$4="Attiecināmās izmaksas",IF('6a+c+n'!$Q46="A",'6a+c+n'!O46,0),0)</f>
        <v>0</v>
      </c>
      <c r="P46" s="77" t="n">
        <f aca="false">IF($C$4="Attiecināmās izmaksas",IF('6a+c+n'!$Q46="A",'6a+c+n'!P46,0),0)</f>
        <v>0</v>
      </c>
    </row>
    <row r="47" customFormat="false" ht="22.5" hidden="false" customHeight="false" outlineLevel="0" collapsed="false">
      <c r="A47" s="13" t="n">
        <f aca="false">IF(P47=0,0,IF(COUNTBLANK(P47)=1,0,COUNTA($P$14:P47)))</f>
        <v>0</v>
      </c>
      <c r="B47" s="76" t="str">
        <f aca="false">IF($C$4="Attiecināmās izmaksas",IF('6a+c+n'!$Q47="A",'6a+c+n'!B47,0),0)</f>
        <v>līg.c.</v>
      </c>
      <c r="C47" s="76" t="str">
        <f aca="false">IF($C$4="Attiecināmās izmaksas",IF('6a+c+n'!$Q47="A",'6a+c+n'!C47,0),0)</f>
        <v>         Antiseptizētu  brusu a×b=50×50mm, l=500mm, montēšana uz parapeta virsas, 58 gb.</v>
      </c>
      <c r="D47" s="76" t="str">
        <f aca="false">IF($C$4="Attiecināmās izmaksas",IF('6a+c+n'!$Q47="A",'6a+c+n'!D47,0),0)</f>
        <v>m³</v>
      </c>
      <c r="E47" s="77"/>
      <c r="F47" s="75"/>
      <c r="G47" s="76"/>
      <c r="H47" s="76" t="n">
        <f aca="false">IF($C$4="Attiecināmās izmaksas",IF('6a+c+n'!$Q47="A",'6a+c+n'!H47,0),0)</f>
        <v>0</v>
      </c>
      <c r="I47" s="76"/>
      <c r="J47" s="76"/>
      <c r="K47" s="77" t="n">
        <f aca="false">IF($C$4="Attiecināmās izmaksas",IF('6a+c+n'!$Q47="A",'6a+c+n'!K47,0),0)</f>
        <v>0</v>
      </c>
      <c r="L47" s="75" t="n">
        <f aca="false">IF($C$4="Attiecināmās izmaksas",IF('6a+c+n'!$Q47="A",'6a+c+n'!L47,0),0)</f>
        <v>0</v>
      </c>
      <c r="M47" s="76" t="n">
        <f aca="false">IF($C$4="Attiecināmās izmaksas",IF('6a+c+n'!$Q47="A",'6a+c+n'!M47,0),0)</f>
        <v>0</v>
      </c>
      <c r="N47" s="76" t="n">
        <f aca="false">IF($C$4="Attiecināmās izmaksas",IF('6a+c+n'!$Q47="A",'6a+c+n'!N47,0),0)</f>
        <v>0</v>
      </c>
      <c r="O47" s="76" t="n">
        <f aca="false">IF($C$4="Attiecināmās izmaksas",IF('6a+c+n'!$Q47="A",'6a+c+n'!O47,0),0)</f>
        <v>0</v>
      </c>
      <c r="P47" s="77" t="n">
        <f aca="false">IF($C$4="Attiecināmās izmaksas",IF('6a+c+n'!$Q47="A",'6a+c+n'!P47,0),0)</f>
        <v>0</v>
      </c>
    </row>
    <row r="48" customFormat="false" ht="11.25" hidden="false" customHeight="false" outlineLevel="0" collapsed="false">
      <c r="A48" s="13" t="n">
        <f aca="false">IF(P48=0,0,IF(COUNTBLANK(P48)=1,0,COUNTA($P$14:P48)))</f>
        <v>0</v>
      </c>
      <c r="B48" s="76" t="n">
        <f aca="false">IF($C$4="Attiecināmās izmaksas",IF('6a+c+n'!$Q48="A",'6a+c+n'!B48,0),0)</f>
        <v>0</v>
      </c>
      <c r="C48" s="76" t="str">
        <f aca="false">IF($C$4="Attiecināmās izmaksas",IF('6a+c+n'!$Q48="A",'6a+c+n'!C48,0),0)</f>
        <v>  kokmateriāli</v>
      </c>
      <c r="D48" s="76" t="str">
        <f aca="false">IF($C$4="Attiecināmās izmaksas",IF('6a+c+n'!$Q48="A",'6a+c+n'!D48,0),0)</f>
        <v>m³</v>
      </c>
      <c r="E48" s="77"/>
      <c r="F48" s="75"/>
      <c r="G48" s="76"/>
      <c r="H48" s="76" t="n">
        <f aca="false">IF($C$4="Attiecināmās izmaksas",IF('6a+c+n'!$Q48="A",'6a+c+n'!H48,0),0)</f>
        <v>0</v>
      </c>
      <c r="I48" s="76"/>
      <c r="J48" s="76"/>
      <c r="K48" s="77" t="n">
        <f aca="false">IF($C$4="Attiecināmās izmaksas",IF('6a+c+n'!$Q48="A",'6a+c+n'!K48,0),0)</f>
        <v>0</v>
      </c>
      <c r="L48" s="75" t="n">
        <f aca="false">IF($C$4="Attiecināmās izmaksas",IF('6a+c+n'!$Q48="A",'6a+c+n'!L48,0),0)</f>
        <v>0</v>
      </c>
      <c r="M48" s="76" t="n">
        <f aca="false">IF($C$4="Attiecināmās izmaksas",IF('6a+c+n'!$Q48="A",'6a+c+n'!M48,0),0)</f>
        <v>0</v>
      </c>
      <c r="N48" s="76" t="n">
        <f aca="false">IF($C$4="Attiecināmās izmaksas",IF('6a+c+n'!$Q48="A",'6a+c+n'!N48,0),0)</f>
        <v>0</v>
      </c>
      <c r="O48" s="76" t="n">
        <f aca="false">IF($C$4="Attiecināmās izmaksas",IF('6a+c+n'!$Q48="A",'6a+c+n'!O48,0),0)</f>
        <v>0</v>
      </c>
      <c r="P48" s="77" t="n">
        <f aca="false">IF($C$4="Attiecināmās izmaksas",IF('6a+c+n'!$Q48="A",'6a+c+n'!P48,0),0)</f>
        <v>0</v>
      </c>
    </row>
    <row r="49" customFormat="false" ht="11.25" hidden="false" customHeight="false" outlineLevel="0" collapsed="false">
      <c r="A49" s="13" t="n">
        <f aca="false">IF(P49=0,0,IF(COUNTBLANK(P49)=1,0,COUNTA($P$14:P49)))</f>
        <v>0</v>
      </c>
      <c r="B49" s="76" t="n">
        <f aca="false">IF($C$4="Attiecināmās izmaksas",IF('6a+c+n'!$Q49="A",'6a+c+n'!B49,0),0)</f>
        <v>0</v>
      </c>
      <c r="C49" s="76" t="str">
        <f aca="false">IF($C$4="Attiecināmās izmaksas",IF('6a+c+n'!$Q49="A",'6a+c+n'!C49,0),0)</f>
        <v>  metāla stiprinājumi</v>
      </c>
      <c r="D49" s="76" t="str">
        <f aca="false">IF($C$4="Attiecināmās izmaksas",IF('6a+c+n'!$Q49="A",'6a+c+n'!D49,0),0)</f>
        <v>kg</v>
      </c>
      <c r="E49" s="77"/>
      <c r="F49" s="75"/>
      <c r="G49" s="76"/>
      <c r="H49" s="76" t="n">
        <f aca="false">IF($C$4="Attiecināmās izmaksas",IF('6a+c+n'!$Q49="A",'6a+c+n'!H49,0),0)</f>
        <v>0</v>
      </c>
      <c r="I49" s="76"/>
      <c r="J49" s="76"/>
      <c r="K49" s="77" t="n">
        <f aca="false">IF($C$4="Attiecināmās izmaksas",IF('6a+c+n'!$Q49="A",'6a+c+n'!K49,0),0)</f>
        <v>0</v>
      </c>
      <c r="L49" s="75" t="n">
        <f aca="false">IF($C$4="Attiecināmās izmaksas",IF('6a+c+n'!$Q49="A",'6a+c+n'!L49,0),0)</f>
        <v>0</v>
      </c>
      <c r="M49" s="76" t="n">
        <f aca="false">IF($C$4="Attiecināmās izmaksas",IF('6a+c+n'!$Q49="A",'6a+c+n'!M49,0),0)</f>
        <v>0</v>
      </c>
      <c r="N49" s="76" t="n">
        <f aca="false">IF($C$4="Attiecināmās izmaksas",IF('6a+c+n'!$Q49="A",'6a+c+n'!N49,0),0)</f>
        <v>0</v>
      </c>
      <c r="O49" s="76" t="n">
        <f aca="false">IF($C$4="Attiecināmās izmaksas",IF('6a+c+n'!$Q49="A",'6a+c+n'!O49,0),0)</f>
        <v>0</v>
      </c>
      <c r="P49" s="77" t="n">
        <f aca="false">IF($C$4="Attiecināmās izmaksas",IF('6a+c+n'!$Q49="A",'6a+c+n'!P49,0),0)</f>
        <v>0</v>
      </c>
    </row>
    <row r="50" customFormat="false" ht="22.5" hidden="false" customHeight="false" outlineLevel="0" collapsed="false">
      <c r="A50" s="13" t="n">
        <f aca="false">IF(P50=0,0,IF(COUNTBLANK(P50)=1,0,COUNTA($P$14:P50)))</f>
        <v>0</v>
      </c>
      <c r="B50" s="76" t="str">
        <f aca="false">IF($C$4="Attiecināmās izmaksas",IF('6a+c+n'!$Q50="A",'6a+c+n'!B50,0),0)</f>
        <v>līg.c.</v>
      </c>
      <c r="C50" s="76" t="str">
        <f aca="false">IF($C$4="Attiecināmās izmaksas",IF('6a+c+n'!$Q50="A",'6a+c+n'!C50,0),0)</f>
        <v>         Antiseptizētu  brusu a×b=50×50mm, l=400mm, uz parapeta virsas, 40 gb.</v>
      </c>
      <c r="D50" s="76" t="str">
        <f aca="false">IF($C$4="Attiecināmās izmaksas",IF('6a+c+n'!$Q50="A",'6a+c+n'!D50,0),0)</f>
        <v>m³</v>
      </c>
      <c r="E50" s="77"/>
      <c r="F50" s="75"/>
      <c r="G50" s="76"/>
      <c r="H50" s="76" t="n">
        <f aca="false">IF($C$4="Attiecināmās izmaksas",IF('6a+c+n'!$Q50="A",'6a+c+n'!H50,0),0)</f>
        <v>0</v>
      </c>
      <c r="I50" s="76"/>
      <c r="J50" s="76"/>
      <c r="K50" s="77" t="n">
        <f aca="false">IF($C$4="Attiecināmās izmaksas",IF('6a+c+n'!$Q50="A",'6a+c+n'!K50,0),0)</f>
        <v>0</v>
      </c>
      <c r="L50" s="75" t="n">
        <f aca="false">IF($C$4="Attiecināmās izmaksas",IF('6a+c+n'!$Q50="A",'6a+c+n'!L50,0),0)</f>
        <v>0</v>
      </c>
      <c r="M50" s="76" t="n">
        <f aca="false">IF($C$4="Attiecināmās izmaksas",IF('6a+c+n'!$Q50="A",'6a+c+n'!M50,0),0)</f>
        <v>0</v>
      </c>
      <c r="N50" s="76" t="n">
        <f aca="false">IF($C$4="Attiecināmās izmaksas",IF('6a+c+n'!$Q50="A",'6a+c+n'!N50,0),0)</f>
        <v>0</v>
      </c>
      <c r="O50" s="76" t="n">
        <f aca="false">IF($C$4="Attiecināmās izmaksas",IF('6a+c+n'!$Q50="A",'6a+c+n'!O50,0),0)</f>
        <v>0</v>
      </c>
      <c r="P50" s="77" t="n">
        <f aca="false">IF($C$4="Attiecināmās izmaksas",IF('6a+c+n'!$Q50="A",'6a+c+n'!P50,0),0)</f>
        <v>0</v>
      </c>
    </row>
    <row r="51" customFormat="false" ht="11.25" hidden="false" customHeight="false" outlineLevel="0" collapsed="false">
      <c r="A51" s="13" t="n">
        <f aca="false">IF(P51=0,0,IF(COUNTBLANK(P51)=1,0,COUNTA($P$14:P51)))</f>
        <v>0</v>
      </c>
      <c r="B51" s="76" t="n">
        <f aca="false">IF($C$4="Attiecināmās izmaksas",IF('6a+c+n'!$Q51="A",'6a+c+n'!B51,0),0)</f>
        <v>0</v>
      </c>
      <c r="C51" s="76" t="str">
        <f aca="false">IF($C$4="Attiecināmās izmaksas",IF('6a+c+n'!$Q51="A",'6a+c+n'!C51,0),0)</f>
        <v>  kokmateriāli</v>
      </c>
      <c r="D51" s="76" t="str">
        <f aca="false">IF($C$4="Attiecināmās izmaksas",IF('6a+c+n'!$Q51="A",'6a+c+n'!D51,0),0)</f>
        <v>m³</v>
      </c>
      <c r="E51" s="77"/>
      <c r="F51" s="75"/>
      <c r="G51" s="76"/>
      <c r="H51" s="76" t="n">
        <f aca="false">IF($C$4="Attiecināmās izmaksas",IF('6a+c+n'!$Q51="A",'6a+c+n'!H51,0),0)</f>
        <v>0</v>
      </c>
      <c r="I51" s="76"/>
      <c r="J51" s="76"/>
      <c r="K51" s="77" t="n">
        <f aca="false">IF($C$4="Attiecināmās izmaksas",IF('6a+c+n'!$Q51="A",'6a+c+n'!K51,0),0)</f>
        <v>0</v>
      </c>
      <c r="L51" s="75" t="n">
        <f aca="false">IF($C$4="Attiecināmās izmaksas",IF('6a+c+n'!$Q51="A",'6a+c+n'!L51,0),0)</f>
        <v>0</v>
      </c>
      <c r="M51" s="76" t="n">
        <f aca="false">IF($C$4="Attiecināmās izmaksas",IF('6a+c+n'!$Q51="A",'6a+c+n'!M51,0),0)</f>
        <v>0</v>
      </c>
      <c r="N51" s="76" t="n">
        <f aca="false">IF($C$4="Attiecināmās izmaksas",IF('6a+c+n'!$Q51="A",'6a+c+n'!N51,0),0)</f>
        <v>0</v>
      </c>
      <c r="O51" s="76" t="n">
        <f aca="false">IF($C$4="Attiecināmās izmaksas",IF('6a+c+n'!$Q51="A",'6a+c+n'!O51,0),0)</f>
        <v>0</v>
      </c>
      <c r="P51" s="77" t="n">
        <f aca="false">IF($C$4="Attiecināmās izmaksas",IF('6a+c+n'!$Q51="A",'6a+c+n'!P51,0),0)</f>
        <v>0</v>
      </c>
    </row>
    <row r="52" customFormat="false" ht="11.25" hidden="false" customHeight="false" outlineLevel="0" collapsed="false">
      <c r="A52" s="13" t="n">
        <f aca="false">IF(P52=0,0,IF(COUNTBLANK(P52)=1,0,COUNTA($P$14:P52)))</f>
        <v>0</v>
      </c>
      <c r="B52" s="76" t="n">
        <f aca="false">IF($C$4="Attiecināmās izmaksas",IF('6a+c+n'!$Q52="A",'6a+c+n'!B52,0),0)</f>
        <v>0</v>
      </c>
      <c r="C52" s="76" t="str">
        <f aca="false">IF($C$4="Attiecināmās izmaksas",IF('6a+c+n'!$Q52="A",'6a+c+n'!C52,0),0)</f>
        <v>  metāla stiprinājumi</v>
      </c>
      <c r="D52" s="76" t="str">
        <f aca="false">IF($C$4="Attiecināmās izmaksas",IF('6a+c+n'!$Q52="A",'6a+c+n'!D52,0),0)</f>
        <v>kg</v>
      </c>
      <c r="E52" s="77"/>
      <c r="F52" s="75"/>
      <c r="G52" s="76"/>
      <c r="H52" s="76" t="n">
        <f aca="false">IF($C$4="Attiecināmās izmaksas",IF('6a+c+n'!$Q52="A",'6a+c+n'!H52,0),0)</f>
        <v>0</v>
      </c>
      <c r="I52" s="76"/>
      <c r="J52" s="76"/>
      <c r="K52" s="77" t="n">
        <f aca="false">IF($C$4="Attiecināmās izmaksas",IF('6a+c+n'!$Q52="A",'6a+c+n'!K52,0),0)</f>
        <v>0</v>
      </c>
      <c r="L52" s="75" t="n">
        <f aca="false">IF($C$4="Attiecināmās izmaksas",IF('6a+c+n'!$Q52="A",'6a+c+n'!L52,0),0)</f>
        <v>0</v>
      </c>
      <c r="M52" s="76" t="n">
        <f aca="false">IF($C$4="Attiecināmās izmaksas",IF('6a+c+n'!$Q52="A",'6a+c+n'!M52,0),0)</f>
        <v>0</v>
      </c>
      <c r="N52" s="76" t="n">
        <f aca="false">IF($C$4="Attiecināmās izmaksas",IF('6a+c+n'!$Q52="A",'6a+c+n'!N52,0),0)</f>
        <v>0</v>
      </c>
      <c r="O52" s="76" t="n">
        <f aca="false">IF($C$4="Attiecināmās izmaksas",IF('6a+c+n'!$Q52="A",'6a+c+n'!O52,0),0)</f>
        <v>0</v>
      </c>
      <c r="P52" s="77" t="n">
        <f aca="false">IF($C$4="Attiecināmās izmaksas",IF('6a+c+n'!$Q52="A",'6a+c+n'!P52,0),0)</f>
        <v>0</v>
      </c>
    </row>
    <row r="53" customFormat="false" ht="33.75" hidden="false" customHeight="false" outlineLevel="0" collapsed="false">
      <c r="A53" s="13" t="n">
        <f aca="false">IF(P53=0,0,IF(COUNTBLANK(P53)=1,0,COUNTA($P$14:P53)))</f>
        <v>0</v>
      </c>
      <c r="B53" s="76" t="str">
        <f aca="false">IF($C$4="Attiecināmās izmaksas",IF('6a+c+n'!$Q53="A",'6a+c+n'!B53,0),0)</f>
        <v>līg.c.</v>
      </c>
      <c r="C53" s="76" t="str">
        <f aca="false">IF($C$4="Attiecināmās izmaksas",IF('6a+c+n'!$Q53="A",'6a+c+n'!C53,0),0)</f>
        <v>         Metāla plāksnes, apstrādātas ar pretkorozijas sastāvu, - 4x50mm, s=100mm, l=0,5 m, piedībelēšana virs koka brusas, 58 gab.</v>
      </c>
      <c r="D53" s="76" t="str">
        <f aca="false">IF($C$4="Attiecināmās izmaksas",IF('6a+c+n'!$Q53="A",'6a+c+n'!D53,0),0)</f>
        <v>kg</v>
      </c>
      <c r="E53" s="77"/>
      <c r="F53" s="75"/>
      <c r="G53" s="76"/>
      <c r="H53" s="76" t="n">
        <f aca="false">IF($C$4="Attiecināmās izmaksas",IF('6a+c+n'!$Q53="A",'6a+c+n'!H53,0),0)</f>
        <v>0</v>
      </c>
      <c r="I53" s="76"/>
      <c r="J53" s="76"/>
      <c r="K53" s="77" t="n">
        <f aca="false">IF($C$4="Attiecināmās izmaksas",IF('6a+c+n'!$Q53="A",'6a+c+n'!K53,0),0)</f>
        <v>0</v>
      </c>
      <c r="L53" s="75" t="n">
        <f aca="false">IF($C$4="Attiecināmās izmaksas",IF('6a+c+n'!$Q53="A",'6a+c+n'!L53,0),0)</f>
        <v>0</v>
      </c>
      <c r="M53" s="76" t="n">
        <f aca="false">IF($C$4="Attiecināmās izmaksas",IF('6a+c+n'!$Q53="A",'6a+c+n'!M53,0),0)</f>
        <v>0</v>
      </c>
      <c r="N53" s="76" t="n">
        <f aca="false">IF($C$4="Attiecināmās izmaksas",IF('6a+c+n'!$Q53="A",'6a+c+n'!N53,0),0)</f>
        <v>0</v>
      </c>
      <c r="O53" s="76" t="n">
        <f aca="false">IF($C$4="Attiecināmās izmaksas",IF('6a+c+n'!$Q53="A",'6a+c+n'!O53,0),0)</f>
        <v>0</v>
      </c>
      <c r="P53" s="77" t="n">
        <f aca="false">IF($C$4="Attiecināmās izmaksas",IF('6a+c+n'!$Q53="A",'6a+c+n'!P53,0),0)</f>
        <v>0</v>
      </c>
    </row>
    <row r="54" customFormat="false" ht="33.75" hidden="false" customHeight="false" outlineLevel="0" collapsed="false">
      <c r="A54" s="13" t="n">
        <f aca="false">IF(P54=0,0,IF(COUNTBLANK(P54)=1,0,COUNTA($P$14:P54)))</f>
        <v>0</v>
      </c>
      <c r="B54" s="76" t="str">
        <f aca="false">IF($C$4="Attiecināmās izmaksas",IF('6a+c+n'!$Q54="A",'6a+c+n'!B54,0),0)</f>
        <v>līg.c.</v>
      </c>
      <c r="C54" s="76" t="str">
        <f aca="false">IF($C$4="Attiecināmās izmaksas",IF('6a+c+n'!$Q54="A",'6a+c+n'!C54,0),0)</f>
        <v>         Metāla plāksnes, apstrādātas ar pretkorozijas sastāvu, - 4x50mm, s=100mm, l=0,4 m, piedībelēšana virs koka brusas, 40 gab.</v>
      </c>
      <c r="D54" s="76" t="str">
        <f aca="false">IF($C$4="Attiecināmās izmaksas",IF('6a+c+n'!$Q54="A",'6a+c+n'!D54,0),0)</f>
        <v>kg</v>
      </c>
      <c r="E54" s="77"/>
      <c r="F54" s="75"/>
      <c r="G54" s="76"/>
      <c r="H54" s="76" t="n">
        <f aca="false">IF($C$4="Attiecināmās izmaksas",IF('6a+c+n'!$Q54="A",'6a+c+n'!H54,0),0)</f>
        <v>0</v>
      </c>
      <c r="I54" s="76"/>
      <c r="J54" s="76"/>
      <c r="K54" s="77" t="n">
        <f aca="false">IF($C$4="Attiecināmās izmaksas",IF('6a+c+n'!$Q54="A",'6a+c+n'!K54,0),0)</f>
        <v>0</v>
      </c>
      <c r="L54" s="75" t="n">
        <f aca="false">IF($C$4="Attiecināmās izmaksas",IF('6a+c+n'!$Q54="A",'6a+c+n'!L54,0),0)</f>
        <v>0</v>
      </c>
      <c r="M54" s="76" t="n">
        <f aca="false">IF($C$4="Attiecināmās izmaksas",IF('6a+c+n'!$Q54="A",'6a+c+n'!M54,0),0)</f>
        <v>0</v>
      </c>
      <c r="N54" s="76" t="n">
        <f aca="false">IF($C$4="Attiecināmās izmaksas",IF('6a+c+n'!$Q54="A",'6a+c+n'!N54,0),0)</f>
        <v>0</v>
      </c>
      <c r="O54" s="76" t="n">
        <f aca="false">IF($C$4="Attiecināmās izmaksas",IF('6a+c+n'!$Q54="A",'6a+c+n'!O54,0),0)</f>
        <v>0</v>
      </c>
      <c r="P54" s="77" t="n">
        <f aca="false">IF($C$4="Attiecināmās izmaksas",IF('6a+c+n'!$Q54="A",'6a+c+n'!P54,0),0)</f>
        <v>0</v>
      </c>
    </row>
    <row r="55" customFormat="false" ht="33.75" hidden="false" customHeight="false" outlineLevel="0" collapsed="false">
      <c r="A55" s="13" t="n">
        <f aca="false">IF(P55=0,0,IF(COUNTBLANK(P55)=1,0,COUNTA($P$14:P55)))</f>
        <v>0</v>
      </c>
      <c r="B55" s="76" t="str">
        <f aca="false">IF($C$4="Attiecināmās izmaksas",IF('6a+c+n'!$Q55="A",'6a+c+n'!B55,0),0)</f>
        <v>līg.c.</v>
      </c>
      <c r="C55" s="76" t="str">
        <f aca="false">IF($C$4="Attiecināmās izmaksas",IF('6a+c+n'!$Q55="A",'6a+c+n'!C55,0),0)</f>
        <v>         2 kārtu cietās akmensvates siltumizolācijas plātnes ievietosāna starp brusām, b=2x25mm, (ekviv. PAROC ROB 60),λ= 0,038 W/mK.</v>
      </c>
      <c r="D55" s="76" t="str">
        <f aca="false">IF($C$4="Attiecināmās izmaksas",IF('6a+c+n'!$Q55="A",'6a+c+n'!D55,0),0)</f>
        <v>m²</v>
      </c>
      <c r="E55" s="77"/>
      <c r="F55" s="75"/>
      <c r="G55" s="76"/>
      <c r="H55" s="76" t="n">
        <f aca="false">IF($C$4="Attiecināmās izmaksas",IF('6a+c+n'!$Q55="A",'6a+c+n'!H55,0),0)</f>
        <v>0</v>
      </c>
      <c r="I55" s="76"/>
      <c r="J55" s="76"/>
      <c r="K55" s="77" t="n">
        <f aca="false">IF($C$4="Attiecināmās izmaksas",IF('6a+c+n'!$Q55="A",'6a+c+n'!K55,0),0)</f>
        <v>0</v>
      </c>
      <c r="L55" s="75" t="n">
        <f aca="false">IF($C$4="Attiecināmās izmaksas",IF('6a+c+n'!$Q55="A",'6a+c+n'!L55,0),0)</f>
        <v>0</v>
      </c>
      <c r="M55" s="76" t="n">
        <f aca="false">IF($C$4="Attiecināmās izmaksas",IF('6a+c+n'!$Q55="A",'6a+c+n'!M55,0),0)</f>
        <v>0</v>
      </c>
      <c r="N55" s="76" t="n">
        <f aca="false">IF($C$4="Attiecināmās izmaksas",IF('6a+c+n'!$Q55="A",'6a+c+n'!N55,0),0)</f>
        <v>0</v>
      </c>
      <c r="O55" s="76" t="n">
        <f aca="false">IF($C$4="Attiecināmās izmaksas",IF('6a+c+n'!$Q55="A",'6a+c+n'!O55,0),0)</f>
        <v>0</v>
      </c>
      <c r="P55" s="77" t="n">
        <f aca="false">IF($C$4="Attiecināmās izmaksas",IF('6a+c+n'!$Q55="A",'6a+c+n'!P55,0),0)</f>
        <v>0</v>
      </c>
    </row>
    <row r="56" customFormat="false" ht="22.5" hidden="false" customHeight="false" outlineLevel="0" collapsed="false">
      <c r="A56" s="13" t="n">
        <f aca="false">IF(P56=0,0,IF(COUNTBLANK(P56)=1,0,COUNTA($P$14:P56)))</f>
        <v>0</v>
      </c>
      <c r="B56" s="76" t="str">
        <f aca="false">IF($C$4="Attiecināmās izmaksas",IF('6a+c+n'!$Q56="A",'6a+c+n'!B56,0),0)</f>
        <v>līg.c.</v>
      </c>
      <c r="C56" s="76" t="str">
        <f aca="false">IF($C$4="Attiecināmās izmaksas",IF('6a+c+n'!$Q56="A",'6a+c+n'!C56,0),0)</f>
        <v>         Parapeta nosedzošās cinkota skārda apmales, b=650mm, aplocīšana ap metāla plāksnēm.</v>
      </c>
      <c r="D56" s="76" t="str">
        <f aca="false">IF($C$4="Attiecināmās izmaksas",IF('6a+c+n'!$Q56="A",'6a+c+n'!D56,0),0)</f>
        <v>m</v>
      </c>
      <c r="E56" s="77"/>
      <c r="F56" s="75"/>
      <c r="G56" s="76"/>
      <c r="H56" s="76" t="n">
        <f aca="false">IF($C$4="Attiecināmās izmaksas",IF('6a+c+n'!$Q56="A",'6a+c+n'!H56,0),0)</f>
        <v>0</v>
      </c>
      <c r="I56" s="76"/>
      <c r="J56" s="76"/>
      <c r="K56" s="77" t="n">
        <f aca="false">IF($C$4="Attiecināmās izmaksas",IF('6a+c+n'!$Q56="A",'6a+c+n'!K56,0),0)</f>
        <v>0</v>
      </c>
      <c r="L56" s="75" t="n">
        <f aca="false">IF($C$4="Attiecināmās izmaksas",IF('6a+c+n'!$Q56="A",'6a+c+n'!L56,0),0)</f>
        <v>0</v>
      </c>
      <c r="M56" s="76" t="n">
        <f aca="false">IF($C$4="Attiecināmās izmaksas",IF('6a+c+n'!$Q56="A",'6a+c+n'!M56,0),0)</f>
        <v>0</v>
      </c>
      <c r="N56" s="76" t="n">
        <f aca="false">IF($C$4="Attiecināmās izmaksas",IF('6a+c+n'!$Q56="A",'6a+c+n'!N56,0),0)</f>
        <v>0</v>
      </c>
      <c r="O56" s="76" t="n">
        <f aca="false">IF($C$4="Attiecināmās izmaksas",IF('6a+c+n'!$Q56="A",'6a+c+n'!O56,0),0)</f>
        <v>0</v>
      </c>
      <c r="P56" s="77" t="n">
        <f aca="false">IF($C$4="Attiecināmās izmaksas",IF('6a+c+n'!$Q56="A",'6a+c+n'!P56,0),0)</f>
        <v>0</v>
      </c>
    </row>
    <row r="57" customFormat="false" ht="11.25" hidden="false" customHeight="false" outlineLevel="0" collapsed="false">
      <c r="A57" s="13" t="n">
        <f aca="false">IF(P57=0,0,IF(COUNTBLANK(P57)=1,0,COUNTA($P$14:P57)))</f>
        <v>0</v>
      </c>
      <c r="B57" s="76" t="n">
        <f aca="false">IF($C$4="Attiecināmās izmaksas",IF('6a+c+n'!$Q57="A",'6a+c+n'!B57,0),0)</f>
        <v>0</v>
      </c>
      <c r="C57" s="76" t="str">
        <f aca="false">IF($C$4="Attiecināmās izmaksas",IF('6a+c+n'!$Q57="A",'6a+c+n'!C57,0),0)</f>
        <v>Paligmateriāli</v>
      </c>
      <c r="D57" s="76" t="str">
        <f aca="false">IF($C$4="Attiecināmās izmaksas",IF('6a+c+n'!$Q57="A",'6a+c+n'!D57,0),0)</f>
        <v>kpl</v>
      </c>
      <c r="E57" s="77"/>
      <c r="F57" s="75"/>
      <c r="G57" s="76"/>
      <c r="H57" s="76" t="n">
        <f aca="false">IF($C$4="Attiecināmās izmaksas",IF('6a+c+n'!$Q57="A",'6a+c+n'!H57,0),0)</f>
        <v>0</v>
      </c>
      <c r="I57" s="76"/>
      <c r="J57" s="76"/>
      <c r="K57" s="77" t="n">
        <f aca="false">IF($C$4="Attiecināmās izmaksas",IF('6a+c+n'!$Q57="A",'6a+c+n'!K57,0),0)</f>
        <v>0</v>
      </c>
      <c r="L57" s="75" t="n">
        <f aca="false">IF($C$4="Attiecināmās izmaksas",IF('6a+c+n'!$Q57="A",'6a+c+n'!L57,0),0)</f>
        <v>0</v>
      </c>
      <c r="M57" s="76" t="n">
        <f aca="false">IF($C$4="Attiecināmās izmaksas",IF('6a+c+n'!$Q57="A",'6a+c+n'!M57,0),0)</f>
        <v>0</v>
      </c>
      <c r="N57" s="76" t="n">
        <f aca="false">IF($C$4="Attiecināmās izmaksas",IF('6a+c+n'!$Q57="A",'6a+c+n'!N57,0),0)</f>
        <v>0</v>
      </c>
      <c r="O57" s="76" t="n">
        <f aca="false">IF($C$4="Attiecināmās izmaksas",IF('6a+c+n'!$Q57="A",'6a+c+n'!O57,0),0)</f>
        <v>0</v>
      </c>
      <c r="P57" s="77" t="n">
        <f aca="false">IF($C$4="Attiecināmās izmaksas",IF('6a+c+n'!$Q57="A",'6a+c+n'!P57,0),0)</f>
        <v>0</v>
      </c>
    </row>
    <row r="58" customFormat="false" ht="11.25" hidden="false" customHeight="false" outlineLevel="0" collapsed="false">
      <c r="A58" s="13" t="n">
        <f aca="false">IF(P58=0,0,IF(COUNTBLANK(P58)=1,0,COUNTA($P$14:P58)))</f>
        <v>0</v>
      </c>
      <c r="B58" s="76" t="n">
        <f aca="false">IF($C$4="Attiecināmās izmaksas",IF('6a+c+n'!$Q58="A",'6a+c+n'!B58,0),0)</f>
        <v>0</v>
      </c>
      <c r="C58" s="76" t="str">
        <f aca="false">IF($C$4="Attiecināmās izmaksas",IF('6a+c+n'!$Q58="A",'6a+c+n'!C58,0),0)</f>
        <v>Skārds </v>
      </c>
      <c r="D58" s="76" t="str">
        <f aca="false">IF($C$4="Attiecināmās izmaksas",IF('6a+c+n'!$Q58="A",'6a+c+n'!D58,0),0)</f>
        <v>m²</v>
      </c>
      <c r="E58" s="77"/>
      <c r="F58" s="75"/>
      <c r="G58" s="76"/>
      <c r="H58" s="76" t="n">
        <f aca="false">IF($C$4="Attiecināmās izmaksas",IF('6a+c+n'!$Q58="A",'6a+c+n'!H58,0),0)</f>
        <v>0</v>
      </c>
      <c r="I58" s="76"/>
      <c r="J58" s="76"/>
      <c r="K58" s="77" t="n">
        <f aca="false">IF($C$4="Attiecināmās izmaksas",IF('6a+c+n'!$Q58="A",'6a+c+n'!K58,0),0)</f>
        <v>0</v>
      </c>
      <c r="L58" s="75" t="n">
        <f aca="false">IF($C$4="Attiecināmās izmaksas",IF('6a+c+n'!$Q58="A",'6a+c+n'!L58,0),0)</f>
        <v>0</v>
      </c>
      <c r="M58" s="76" t="n">
        <f aca="false">IF($C$4="Attiecināmās izmaksas",IF('6a+c+n'!$Q58="A",'6a+c+n'!M58,0),0)</f>
        <v>0</v>
      </c>
      <c r="N58" s="76" t="n">
        <f aca="false">IF($C$4="Attiecināmās izmaksas",IF('6a+c+n'!$Q58="A",'6a+c+n'!N58,0),0)</f>
        <v>0</v>
      </c>
      <c r="O58" s="76" t="n">
        <f aca="false">IF($C$4="Attiecināmās izmaksas",IF('6a+c+n'!$Q58="A",'6a+c+n'!O58,0),0)</f>
        <v>0</v>
      </c>
      <c r="P58" s="77" t="n">
        <f aca="false">IF($C$4="Attiecināmās izmaksas",IF('6a+c+n'!$Q58="A",'6a+c+n'!P58,0),0)</f>
        <v>0</v>
      </c>
    </row>
    <row r="59" customFormat="false" ht="22.5" hidden="false" customHeight="false" outlineLevel="0" collapsed="false">
      <c r="A59" s="13" t="n">
        <f aca="false">IF(P59=0,0,IF(COUNTBLANK(P59)=1,0,COUNTA($P$14:P59)))</f>
        <v>0</v>
      </c>
      <c r="B59" s="76" t="str">
        <f aca="false">IF($C$4="Attiecināmās izmaksas",IF('6a+c+n'!$Q59="A",'6a+c+n'!B59,0),0)</f>
        <v>līg.c.</v>
      </c>
      <c r="C59" s="76" t="str">
        <f aca="false">IF($C$4="Attiecināmās izmaksas",IF('6a+c+n'!$Q59="A",'6a+c+n'!C59,0),0)</f>
        <v>         Parapeta nosedzošās cinkota skārda apmales, b=550mm, aplocīšana ap metāla plāksnēm.</v>
      </c>
      <c r="D59" s="76" t="str">
        <f aca="false">IF($C$4="Attiecināmās izmaksas",IF('6a+c+n'!$Q59="A",'6a+c+n'!D59,0),0)</f>
        <v>m</v>
      </c>
      <c r="E59" s="77"/>
      <c r="F59" s="75"/>
      <c r="G59" s="76"/>
      <c r="H59" s="76" t="n">
        <f aca="false">IF($C$4="Attiecināmās izmaksas",IF('6a+c+n'!$Q59="A",'6a+c+n'!H59,0),0)</f>
        <v>0</v>
      </c>
      <c r="I59" s="76"/>
      <c r="J59" s="76"/>
      <c r="K59" s="77" t="n">
        <f aca="false">IF($C$4="Attiecināmās izmaksas",IF('6a+c+n'!$Q59="A",'6a+c+n'!K59,0),0)</f>
        <v>0</v>
      </c>
      <c r="L59" s="75" t="n">
        <f aca="false">IF($C$4="Attiecināmās izmaksas",IF('6a+c+n'!$Q59="A",'6a+c+n'!L59,0),0)</f>
        <v>0</v>
      </c>
      <c r="M59" s="76" t="n">
        <f aca="false">IF($C$4="Attiecināmās izmaksas",IF('6a+c+n'!$Q59="A",'6a+c+n'!M59,0),0)</f>
        <v>0</v>
      </c>
      <c r="N59" s="76" t="n">
        <f aca="false">IF($C$4="Attiecināmās izmaksas",IF('6a+c+n'!$Q59="A",'6a+c+n'!N59,0),0)</f>
        <v>0</v>
      </c>
      <c r="O59" s="76" t="n">
        <f aca="false">IF($C$4="Attiecināmās izmaksas",IF('6a+c+n'!$Q59="A",'6a+c+n'!O59,0),0)</f>
        <v>0</v>
      </c>
      <c r="P59" s="77" t="n">
        <f aca="false">IF($C$4="Attiecināmās izmaksas",IF('6a+c+n'!$Q59="A",'6a+c+n'!P59,0),0)</f>
        <v>0</v>
      </c>
    </row>
    <row r="60" customFormat="false" ht="11.25" hidden="false" customHeight="false" outlineLevel="0" collapsed="false">
      <c r="A60" s="13" t="n">
        <f aca="false">IF(P60=0,0,IF(COUNTBLANK(P60)=1,0,COUNTA($P$14:P60)))</f>
        <v>0</v>
      </c>
      <c r="B60" s="76" t="n">
        <f aca="false">IF($C$4="Attiecināmās izmaksas",IF('6a+c+n'!$Q60="A",'6a+c+n'!B60,0),0)</f>
        <v>0</v>
      </c>
      <c r="C60" s="76" t="str">
        <f aca="false">IF($C$4="Attiecināmās izmaksas",IF('6a+c+n'!$Q60="A",'6a+c+n'!C60,0),0)</f>
        <v>Paligmateriāli</v>
      </c>
      <c r="D60" s="76" t="str">
        <f aca="false">IF($C$4="Attiecināmās izmaksas",IF('6a+c+n'!$Q60="A",'6a+c+n'!D60,0),0)</f>
        <v>kpl</v>
      </c>
      <c r="E60" s="77"/>
      <c r="F60" s="75"/>
      <c r="G60" s="76"/>
      <c r="H60" s="76" t="n">
        <f aca="false">IF($C$4="Attiecināmās izmaksas",IF('6a+c+n'!$Q60="A",'6a+c+n'!H60,0),0)</f>
        <v>0</v>
      </c>
      <c r="I60" s="76"/>
      <c r="J60" s="76"/>
      <c r="K60" s="77" t="n">
        <f aca="false">IF($C$4="Attiecināmās izmaksas",IF('6a+c+n'!$Q60="A",'6a+c+n'!K60,0),0)</f>
        <v>0</v>
      </c>
      <c r="L60" s="75" t="n">
        <f aca="false">IF($C$4="Attiecināmās izmaksas",IF('6a+c+n'!$Q60="A",'6a+c+n'!L60,0),0)</f>
        <v>0</v>
      </c>
      <c r="M60" s="76" t="n">
        <f aca="false">IF($C$4="Attiecināmās izmaksas",IF('6a+c+n'!$Q60="A",'6a+c+n'!M60,0),0)</f>
        <v>0</v>
      </c>
      <c r="N60" s="76" t="n">
        <f aca="false">IF($C$4="Attiecināmās izmaksas",IF('6a+c+n'!$Q60="A",'6a+c+n'!N60,0),0)</f>
        <v>0</v>
      </c>
      <c r="O60" s="76" t="n">
        <f aca="false">IF($C$4="Attiecināmās izmaksas",IF('6a+c+n'!$Q60="A",'6a+c+n'!O60,0),0)</f>
        <v>0</v>
      </c>
      <c r="P60" s="77" t="n">
        <f aca="false">IF($C$4="Attiecināmās izmaksas",IF('6a+c+n'!$Q60="A",'6a+c+n'!P60,0),0)</f>
        <v>0</v>
      </c>
    </row>
    <row r="61" customFormat="false" ht="11.25" hidden="false" customHeight="false" outlineLevel="0" collapsed="false">
      <c r="A61" s="13" t="n">
        <f aca="false">IF(P61=0,0,IF(COUNTBLANK(P61)=1,0,COUNTA($P$14:P61)))</f>
        <v>0</v>
      </c>
      <c r="B61" s="76" t="n">
        <f aca="false">IF($C$4="Attiecināmās izmaksas",IF('6a+c+n'!$Q61="A",'6a+c+n'!B61,0),0)</f>
        <v>0</v>
      </c>
      <c r="C61" s="76" t="str">
        <f aca="false">IF($C$4="Attiecināmās izmaksas",IF('6a+c+n'!$Q61="A",'6a+c+n'!C61,0),0)</f>
        <v>Skārds </v>
      </c>
      <c r="D61" s="76" t="str">
        <f aca="false">IF($C$4="Attiecināmās izmaksas",IF('6a+c+n'!$Q61="A",'6a+c+n'!D61,0),0)</f>
        <v>m²</v>
      </c>
      <c r="E61" s="77"/>
      <c r="F61" s="75"/>
      <c r="G61" s="76"/>
      <c r="H61" s="76" t="n">
        <f aca="false">IF($C$4="Attiecināmās izmaksas",IF('6a+c+n'!$Q61="A",'6a+c+n'!H61,0),0)</f>
        <v>0</v>
      </c>
      <c r="I61" s="76"/>
      <c r="J61" s="76"/>
      <c r="K61" s="77" t="n">
        <f aca="false">IF($C$4="Attiecināmās izmaksas",IF('6a+c+n'!$Q61="A",'6a+c+n'!K61,0),0)</f>
        <v>0</v>
      </c>
      <c r="L61" s="75" t="n">
        <f aca="false">IF($C$4="Attiecināmās izmaksas",IF('6a+c+n'!$Q61="A",'6a+c+n'!L61,0),0)</f>
        <v>0</v>
      </c>
      <c r="M61" s="76" t="n">
        <f aca="false">IF($C$4="Attiecināmās izmaksas",IF('6a+c+n'!$Q61="A",'6a+c+n'!M61,0),0)</f>
        <v>0</v>
      </c>
      <c r="N61" s="76" t="n">
        <f aca="false">IF($C$4="Attiecināmās izmaksas",IF('6a+c+n'!$Q61="A",'6a+c+n'!N61,0),0)</f>
        <v>0</v>
      </c>
      <c r="O61" s="76" t="n">
        <f aca="false">IF($C$4="Attiecināmās izmaksas",IF('6a+c+n'!$Q61="A",'6a+c+n'!O61,0),0)</f>
        <v>0</v>
      </c>
      <c r="P61" s="77" t="n">
        <f aca="false">IF($C$4="Attiecināmās izmaksas",IF('6a+c+n'!$Q61="A",'6a+c+n'!P61,0),0)</f>
        <v>0</v>
      </c>
    </row>
    <row r="62" customFormat="false" ht="22.5" hidden="false" customHeight="false" outlineLevel="0" collapsed="false">
      <c r="A62" s="13" t="n">
        <f aca="false">IF(P62=0,0,IF(COUNTBLANK(P62)=1,0,COUNTA($P$14:P62)))</f>
        <v>0</v>
      </c>
      <c r="B62" s="76" t="str">
        <f aca="false">IF($C$4="Attiecināmās izmaksas",IF('6a+c+n'!$Q62="A",'6a+c+n'!B62,0),0)</f>
        <v>līg.c.</v>
      </c>
      <c r="C62" s="76" t="str">
        <f aca="false">IF($C$4="Attiecināmās izmaksas",IF('6a+c+n'!$Q62="A",'6a+c+n'!C62,0),0)</f>
        <v>Ventilācijas skursteņu betona nosegplātņu noņemšana, b=15cm, 11 gab.</v>
      </c>
      <c r="D62" s="76" t="str">
        <f aca="false">IF($C$4="Attiecināmās izmaksas",IF('6a+c+n'!$Q62="A",'6a+c+n'!D62,0),0)</f>
        <v>m²</v>
      </c>
      <c r="E62" s="77"/>
      <c r="F62" s="75"/>
      <c r="G62" s="76"/>
      <c r="H62" s="76" t="n">
        <f aca="false">IF($C$4="Attiecināmās izmaksas",IF('6a+c+n'!$Q62="A",'6a+c+n'!H62,0),0)</f>
        <v>0</v>
      </c>
      <c r="I62" s="76"/>
      <c r="J62" s="76"/>
      <c r="K62" s="77" t="n">
        <f aca="false">IF($C$4="Attiecināmās izmaksas",IF('6a+c+n'!$Q62="A",'6a+c+n'!K62,0),0)</f>
        <v>0</v>
      </c>
      <c r="L62" s="75" t="n">
        <f aca="false">IF($C$4="Attiecināmās izmaksas",IF('6a+c+n'!$Q62="A",'6a+c+n'!L62,0),0)</f>
        <v>0</v>
      </c>
      <c r="M62" s="76" t="n">
        <f aca="false">IF($C$4="Attiecināmās izmaksas",IF('6a+c+n'!$Q62="A",'6a+c+n'!M62,0),0)</f>
        <v>0</v>
      </c>
      <c r="N62" s="76" t="n">
        <f aca="false">IF($C$4="Attiecināmās izmaksas",IF('6a+c+n'!$Q62="A",'6a+c+n'!N62,0),0)</f>
        <v>0</v>
      </c>
      <c r="O62" s="76" t="n">
        <f aca="false">IF($C$4="Attiecināmās izmaksas",IF('6a+c+n'!$Q62="A",'6a+c+n'!O62,0),0)</f>
        <v>0</v>
      </c>
      <c r="P62" s="77" t="n">
        <f aca="false">IF($C$4="Attiecināmās izmaksas",IF('6a+c+n'!$Q62="A",'6a+c+n'!P62,0),0)</f>
        <v>0</v>
      </c>
    </row>
    <row r="63" customFormat="false" ht="22.5" hidden="false" customHeight="false" outlineLevel="0" collapsed="false">
      <c r="A63" s="13" t="n">
        <f aca="false">IF(P63=0,0,IF(COUNTBLANK(P63)=1,0,COUNTA($P$14:P63)))</f>
        <v>0</v>
      </c>
      <c r="B63" s="76" t="str">
        <f aca="false">IF($C$4="Attiecināmās izmaksas",IF('6a+c+n'!$Q63="A",'6a+c+n'!B63,0),0)</f>
        <v>līg.c.</v>
      </c>
      <c r="C63" s="76" t="str">
        <f aca="false">IF($C$4="Attiecināmās izmaksas",IF('6a+c+n'!$Q63="A",'6a+c+n'!C63,0),0)</f>
        <v>Ventilācijas skursteņu augšdaļas skārda lāseņa noņemšana, b=20cm.</v>
      </c>
      <c r="D63" s="76" t="str">
        <f aca="false">IF($C$4="Attiecināmās izmaksas",IF('6a+c+n'!$Q63="A",'6a+c+n'!D63,0),0)</f>
        <v>m</v>
      </c>
      <c r="E63" s="77"/>
      <c r="F63" s="75"/>
      <c r="G63" s="76"/>
      <c r="H63" s="76" t="n">
        <f aca="false">IF($C$4="Attiecināmās izmaksas",IF('6a+c+n'!$Q63="A",'6a+c+n'!H63,0),0)</f>
        <v>0</v>
      </c>
      <c r="I63" s="76"/>
      <c r="J63" s="76"/>
      <c r="K63" s="77" t="n">
        <f aca="false">IF($C$4="Attiecināmās izmaksas",IF('6a+c+n'!$Q63="A",'6a+c+n'!K63,0),0)</f>
        <v>0</v>
      </c>
      <c r="L63" s="75" t="n">
        <f aca="false">IF($C$4="Attiecināmās izmaksas",IF('6a+c+n'!$Q63="A",'6a+c+n'!L63,0),0)</f>
        <v>0</v>
      </c>
      <c r="M63" s="76" t="n">
        <f aca="false">IF($C$4="Attiecināmās izmaksas",IF('6a+c+n'!$Q63="A",'6a+c+n'!M63,0),0)</f>
        <v>0</v>
      </c>
      <c r="N63" s="76" t="n">
        <f aca="false">IF($C$4="Attiecināmās izmaksas",IF('6a+c+n'!$Q63="A",'6a+c+n'!N63,0),0)</f>
        <v>0</v>
      </c>
      <c r="O63" s="76" t="n">
        <f aca="false">IF($C$4="Attiecināmās izmaksas",IF('6a+c+n'!$Q63="A",'6a+c+n'!O63,0),0)</f>
        <v>0</v>
      </c>
      <c r="P63" s="77" t="n">
        <f aca="false">IF($C$4="Attiecināmās izmaksas",IF('6a+c+n'!$Q63="A",'6a+c+n'!P63,0),0)</f>
        <v>0</v>
      </c>
    </row>
    <row r="64" customFormat="false" ht="11.25" hidden="false" customHeight="false" outlineLevel="0" collapsed="false">
      <c r="A64" s="13" t="n">
        <f aca="false">IF(P64=0,0,IF(COUNTBLANK(P64)=1,0,COUNTA($P$14:P64)))</f>
        <v>0</v>
      </c>
      <c r="B64" s="76" t="str">
        <f aca="false">IF($C$4="Attiecināmās izmaksas",IF('6a+c+n'!$Q64="A",'6a+c+n'!B64,0),0)</f>
        <v>līg.c.</v>
      </c>
      <c r="C64" s="76" t="str">
        <f aca="false">IF($C$4="Attiecināmās izmaksas",IF('6a+c+n'!$Q64="A",'6a+c+n'!C64,0),0)</f>
        <v>Augšējās ķieģeļu kārtas demontāža.</v>
      </c>
      <c r="D64" s="76" t="str">
        <f aca="false">IF($C$4="Attiecināmās izmaksas",IF('6a+c+n'!$Q64="A",'6a+c+n'!D64,0),0)</f>
        <v>m³</v>
      </c>
      <c r="E64" s="77"/>
      <c r="F64" s="75"/>
      <c r="G64" s="76"/>
      <c r="H64" s="76" t="n">
        <f aca="false">IF($C$4="Attiecināmās izmaksas",IF('6a+c+n'!$Q64="A",'6a+c+n'!H64,0),0)</f>
        <v>0</v>
      </c>
      <c r="I64" s="76"/>
      <c r="J64" s="76"/>
      <c r="K64" s="77" t="n">
        <f aca="false">IF($C$4="Attiecināmās izmaksas",IF('6a+c+n'!$Q64="A",'6a+c+n'!K64,0),0)</f>
        <v>0</v>
      </c>
      <c r="L64" s="75" t="n">
        <f aca="false">IF($C$4="Attiecināmās izmaksas",IF('6a+c+n'!$Q64="A",'6a+c+n'!L64,0),0)</f>
        <v>0</v>
      </c>
      <c r="M64" s="76" t="n">
        <f aca="false">IF($C$4="Attiecināmās izmaksas",IF('6a+c+n'!$Q64="A",'6a+c+n'!M64,0),0)</f>
        <v>0</v>
      </c>
      <c r="N64" s="76" t="n">
        <f aca="false">IF($C$4="Attiecināmās izmaksas",IF('6a+c+n'!$Q64="A",'6a+c+n'!N64,0),0)</f>
        <v>0</v>
      </c>
      <c r="O64" s="76" t="n">
        <f aca="false">IF($C$4="Attiecināmās izmaksas",IF('6a+c+n'!$Q64="A",'6a+c+n'!O64,0),0)</f>
        <v>0</v>
      </c>
      <c r="P64" s="77" t="n">
        <f aca="false">IF($C$4="Attiecināmās izmaksas",IF('6a+c+n'!$Q64="A",'6a+c+n'!P64,0),0)</f>
        <v>0</v>
      </c>
    </row>
    <row r="65" customFormat="false" ht="11.25" hidden="false" customHeight="false" outlineLevel="0" collapsed="false">
      <c r="A65" s="13" t="n">
        <f aca="false">IF(P65=0,0,IF(COUNTBLANK(P65)=1,0,COUNTA($P$14:P65)))</f>
        <v>0</v>
      </c>
      <c r="B65" s="76" t="str">
        <f aca="false">IF($C$4="Attiecināmās izmaksas",IF('6a+c+n'!$Q65="A",'6a+c+n'!B65,0),0)</f>
        <v>līg.c.</v>
      </c>
      <c r="C65" s="76" t="str">
        <f aca="false">IF($C$4="Attiecināmās izmaksas",IF('6a+c+n'!$Q65="A",'6a+c+n'!C65,0),0)</f>
        <v>Ventilācijas kanālu nosedzoša sieta montāža</v>
      </c>
      <c r="D65" s="76" t="str">
        <f aca="false">IF($C$4="Attiecināmās izmaksas",IF('6a+c+n'!$Q65="A",'6a+c+n'!D65,0),0)</f>
        <v>m²</v>
      </c>
      <c r="E65" s="77"/>
      <c r="F65" s="75"/>
      <c r="G65" s="76"/>
      <c r="H65" s="76" t="n">
        <f aca="false">IF($C$4="Attiecināmās izmaksas",IF('6a+c+n'!$Q65="A",'6a+c+n'!H65,0),0)</f>
        <v>0</v>
      </c>
      <c r="I65" s="76"/>
      <c r="J65" s="76"/>
      <c r="K65" s="77" t="n">
        <f aca="false">IF($C$4="Attiecināmās izmaksas",IF('6a+c+n'!$Q65="A",'6a+c+n'!K65,0),0)</f>
        <v>0</v>
      </c>
      <c r="L65" s="75" t="n">
        <f aca="false">IF($C$4="Attiecināmās izmaksas",IF('6a+c+n'!$Q65="A",'6a+c+n'!L65,0),0)</f>
        <v>0</v>
      </c>
      <c r="M65" s="76" t="n">
        <f aca="false">IF($C$4="Attiecināmās izmaksas",IF('6a+c+n'!$Q65="A",'6a+c+n'!M65,0),0)</f>
        <v>0</v>
      </c>
      <c r="N65" s="76" t="n">
        <f aca="false">IF($C$4="Attiecināmās izmaksas",IF('6a+c+n'!$Q65="A",'6a+c+n'!N65,0),0)</f>
        <v>0</v>
      </c>
      <c r="O65" s="76" t="n">
        <f aca="false">IF($C$4="Attiecināmās izmaksas",IF('6a+c+n'!$Q65="A",'6a+c+n'!O65,0),0)</f>
        <v>0</v>
      </c>
      <c r="P65" s="77" t="n">
        <f aca="false">IF($C$4="Attiecināmās izmaksas",IF('6a+c+n'!$Q65="A",'6a+c+n'!P65,0),0)</f>
        <v>0</v>
      </c>
    </row>
    <row r="66" customFormat="false" ht="22.5" hidden="false" customHeight="false" outlineLevel="0" collapsed="false">
      <c r="A66" s="13" t="n">
        <f aca="false">IF(P66=0,0,IF(COUNTBLANK(P66)=1,0,COUNTA($P$14:P66)))</f>
        <v>0</v>
      </c>
      <c r="B66" s="76" t="str">
        <f aca="false">IF($C$4="Attiecināmās izmaksas",IF('6a+c+n'!$Q66="A",'6a+c+n'!B66,0),0)</f>
        <v>līg.c.</v>
      </c>
      <c r="C66" s="76" t="str">
        <f aca="false">IF($C$4="Attiecināmās izmaksas",IF('6a+c+n'!$Q66="A",'6a+c+n'!C66,0),0)</f>
        <v>Skursteņu jumtiņu montēšana (ekviv. Akvilon izstrādājumiem) (11 gab)</v>
      </c>
      <c r="D66" s="76" t="str">
        <f aca="false">IF($C$4="Attiecināmās izmaksas",IF('6a+c+n'!$Q66="A",'6a+c+n'!D66,0),0)</f>
        <v>m²</v>
      </c>
      <c r="E66" s="77"/>
      <c r="F66" s="75"/>
      <c r="G66" s="76"/>
      <c r="H66" s="76" t="n">
        <f aca="false">IF($C$4="Attiecināmās izmaksas",IF('6a+c+n'!$Q66="A",'6a+c+n'!H66,0),0)</f>
        <v>0</v>
      </c>
      <c r="I66" s="76"/>
      <c r="J66" s="76"/>
      <c r="K66" s="77" t="n">
        <f aca="false">IF($C$4="Attiecināmās izmaksas",IF('6a+c+n'!$Q66="A",'6a+c+n'!K66,0),0)</f>
        <v>0</v>
      </c>
      <c r="L66" s="75" t="n">
        <f aca="false">IF($C$4="Attiecināmās izmaksas",IF('6a+c+n'!$Q66="A",'6a+c+n'!L66,0),0)</f>
        <v>0</v>
      </c>
      <c r="M66" s="76" t="n">
        <f aca="false">IF($C$4="Attiecināmās izmaksas",IF('6a+c+n'!$Q66="A",'6a+c+n'!M66,0),0)</f>
        <v>0</v>
      </c>
      <c r="N66" s="76" t="n">
        <f aca="false">IF($C$4="Attiecināmās izmaksas",IF('6a+c+n'!$Q66="A",'6a+c+n'!N66,0),0)</f>
        <v>0</v>
      </c>
      <c r="O66" s="76" t="n">
        <f aca="false">IF($C$4="Attiecināmās izmaksas",IF('6a+c+n'!$Q66="A",'6a+c+n'!O66,0),0)</f>
        <v>0</v>
      </c>
      <c r="P66" s="77" t="n">
        <f aca="false">IF($C$4="Attiecināmās izmaksas",IF('6a+c+n'!$Q66="A",'6a+c+n'!P66,0),0)</f>
        <v>0</v>
      </c>
    </row>
    <row r="67" customFormat="false" ht="11.25" hidden="false" customHeight="false" outlineLevel="0" collapsed="false">
      <c r="A67" s="13" t="n">
        <f aca="false">IF(P67=0,0,IF(COUNTBLANK(P67)=1,0,COUNTA($P$14:P67)))</f>
        <v>0</v>
      </c>
      <c r="B67" s="76" t="n">
        <f aca="false">IF($C$4="Attiecināmās izmaksas",IF('6a+c+n'!$Q67="A",'6a+c+n'!B67,0),0)</f>
        <v>0</v>
      </c>
      <c r="C67" s="76" t="str">
        <f aca="false">IF($C$4="Attiecināmās izmaksas",IF('6a+c+n'!$Q67="A",'6a+c+n'!C67,0),0)</f>
        <v>Paligmateriāli</v>
      </c>
      <c r="D67" s="76" t="str">
        <f aca="false">IF($C$4="Attiecināmās izmaksas",IF('6a+c+n'!$Q67="A",'6a+c+n'!D67,0),0)</f>
        <v>kpl</v>
      </c>
      <c r="E67" s="77"/>
      <c r="F67" s="75"/>
      <c r="G67" s="76"/>
      <c r="H67" s="76" t="n">
        <f aca="false">IF($C$4="Attiecināmās izmaksas",IF('6a+c+n'!$Q67="A",'6a+c+n'!H67,0),0)</f>
        <v>0</v>
      </c>
      <c r="I67" s="76"/>
      <c r="J67" s="76"/>
      <c r="K67" s="77" t="n">
        <f aca="false">IF($C$4="Attiecināmās izmaksas",IF('6a+c+n'!$Q67="A",'6a+c+n'!K67,0),0)</f>
        <v>0</v>
      </c>
      <c r="L67" s="75" t="n">
        <f aca="false">IF($C$4="Attiecināmās izmaksas",IF('6a+c+n'!$Q67="A",'6a+c+n'!L67,0),0)</f>
        <v>0</v>
      </c>
      <c r="M67" s="76" t="n">
        <f aca="false">IF($C$4="Attiecināmās izmaksas",IF('6a+c+n'!$Q67="A",'6a+c+n'!M67,0),0)</f>
        <v>0</v>
      </c>
      <c r="N67" s="76" t="n">
        <f aca="false">IF($C$4="Attiecināmās izmaksas",IF('6a+c+n'!$Q67="A",'6a+c+n'!N67,0),0)</f>
        <v>0</v>
      </c>
      <c r="O67" s="76" t="n">
        <f aca="false">IF($C$4="Attiecināmās izmaksas",IF('6a+c+n'!$Q67="A",'6a+c+n'!O67,0),0)</f>
        <v>0</v>
      </c>
      <c r="P67" s="77" t="n">
        <f aca="false">IF($C$4="Attiecināmās izmaksas",IF('6a+c+n'!$Q67="A",'6a+c+n'!P67,0),0)</f>
        <v>0</v>
      </c>
    </row>
    <row r="68" customFormat="false" ht="11.25" hidden="false" customHeight="false" outlineLevel="0" collapsed="false">
      <c r="A68" s="13" t="n">
        <f aca="false">IF(P68=0,0,IF(COUNTBLANK(P68)=1,0,COUNTA($P$14:P68)))</f>
        <v>0</v>
      </c>
      <c r="B68" s="76" t="n">
        <f aca="false">IF($C$4="Attiecināmās izmaksas",IF('6a+c+n'!$Q68="A",'6a+c+n'!B68,0),0)</f>
        <v>0</v>
      </c>
      <c r="C68" s="76" t="str">
        <f aca="false">IF($C$4="Attiecināmās izmaksas",IF('6a+c+n'!$Q68="A",'6a+c+n'!C68,0),0)</f>
        <v>Skārds </v>
      </c>
      <c r="D68" s="76" t="str">
        <f aca="false">IF($C$4="Attiecināmās izmaksas",IF('6a+c+n'!$Q68="A",'6a+c+n'!D68,0),0)</f>
        <v>m²</v>
      </c>
      <c r="E68" s="77"/>
      <c r="F68" s="75"/>
      <c r="G68" s="76"/>
      <c r="H68" s="76" t="n">
        <f aca="false">IF($C$4="Attiecināmās izmaksas",IF('6a+c+n'!$Q68="A",'6a+c+n'!H68,0),0)</f>
        <v>0</v>
      </c>
      <c r="I68" s="76"/>
      <c r="J68" s="76"/>
      <c r="K68" s="77" t="n">
        <f aca="false">IF($C$4="Attiecināmās izmaksas",IF('6a+c+n'!$Q68="A",'6a+c+n'!K68,0),0)</f>
        <v>0</v>
      </c>
      <c r="L68" s="75" t="n">
        <f aca="false">IF($C$4="Attiecināmās izmaksas",IF('6a+c+n'!$Q68="A",'6a+c+n'!L68,0),0)</f>
        <v>0</v>
      </c>
      <c r="M68" s="76" t="n">
        <f aca="false">IF($C$4="Attiecināmās izmaksas",IF('6a+c+n'!$Q68="A",'6a+c+n'!M68,0),0)</f>
        <v>0</v>
      </c>
      <c r="N68" s="76" t="n">
        <f aca="false">IF($C$4="Attiecināmās izmaksas",IF('6a+c+n'!$Q68="A",'6a+c+n'!N68,0),0)</f>
        <v>0</v>
      </c>
      <c r="O68" s="76" t="n">
        <f aca="false">IF($C$4="Attiecināmās izmaksas",IF('6a+c+n'!$Q68="A",'6a+c+n'!O68,0),0)</f>
        <v>0</v>
      </c>
      <c r="P68" s="77" t="n">
        <f aca="false">IF($C$4="Attiecināmās izmaksas",IF('6a+c+n'!$Q68="A",'6a+c+n'!P68,0),0)</f>
        <v>0</v>
      </c>
    </row>
    <row r="69" customFormat="false" ht="33.75" hidden="false" customHeight="false" outlineLevel="0" collapsed="false">
      <c r="A69" s="13" t="n">
        <f aca="false">IF(P69=0,0,IF(COUNTBLANK(P69)=1,0,COUNTA($P$14:P69)))</f>
        <v>0</v>
      </c>
      <c r="B69" s="76" t="str">
        <f aca="false">IF($C$4="Attiecināmās izmaksas",IF('6a+c+n'!$Q69="A",'6a+c+n'!B69,0),0)</f>
        <v>līg.c.</v>
      </c>
      <c r="C69" s="76" t="str">
        <f aca="false">IF($C$4="Attiecināmās izmaksas",IF('6a+c+n'!$Q69="A",'6a+c+n'!C69,0),0)</f>
        <v>Skursteņu ķieģeļu virsmas esošā apmetuma nokalšana, notīrīšana un mazgāšana ar ūdens strūklu</v>
      </c>
      <c r="D69" s="76" t="str">
        <f aca="false">IF($C$4="Attiecināmās izmaksas",IF('6a+c+n'!$Q69="A",'6a+c+n'!D69,0),0)</f>
        <v>m²</v>
      </c>
      <c r="E69" s="77"/>
      <c r="F69" s="75"/>
      <c r="G69" s="76"/>
      <c r="H69" s="76" t="n">
        <f aca="false">IF($C$4="Attiecināmās izmaksas",IF('6a+c+n'!$Q69="A",'6a+c+n'!H69,0),0)</f>
        <v>0</v>
      </c>
      <c r="I69" s="76"/>
      <c r="J69" s="76"/>
      <c r="K69" s="77" t="n">
        <f aca="false">IF($C$4="Attiecināmās izmaksas",IF('6a+c+n'!$Q69="A",'6a+c+n'!K69,0),0)</f>
        <v>0</v>
      </c>
      <c r="L69" s="75" t="n">
        <f aca="false">IF($C$4="Attiecināmās izmaksas",IF('6a+c+n'!$Q69="A",'6a+c+n'!L69,0),0)</f>
        <v>0</v>
      </c>
      <c r="M69" s="76" t="n">
        <f aca="false">IF($C$4="Attiecināmās izmaksas",IF('6a+c+n'!$Q69="A",'6a+c+n'!M69,0),0)</f>
        <v>0</v>
      </c>
      <c r="N69" s="76" t="n">
        <f aca="false">IF($C$4="Attiecināmās izmaksas",IF('6a+c+n'!$Q69="A",'6a+c+n'!N69,0),0)</f>
        <v>0</v>
      </c>
      <c r="O69" s="76" t="n">
        <f aca="false">IF($C$4="Attiecināmās izmaksas",IF('6a+c+n'!$Q69="A",'6a+c+n'!O69,0),0)</f>
        <v>0</v>
      </c>
      <c r="P69" s="77" t="n">
        <f aca="false">IF($C$4="Attiecināmās izmaksas",IF('6a+c+n'!$Q69="A",'6a+c+n'!P69,0),0)</f>
        <v>0</v>
      </c>
    </row>
    <row r="70" customFormat="false" ht="22.5" hidden="false" customHeight="false" outlineLevel="0" collapsed="false">
      <c r="A70" s="13" t="n">
        <f aca="false">IF(P70=0,0,IF(COUNTBLANK(P70)=1,0,COUNTA($P$14:P70)))</f>
        <v>0</v>
      </c>
      <c r="B70" s="76" t="str">
        <f aca="false">IF($C$4="Attiecināmās izmaksas",IF('6a+c+n'!$Q70="A",'6a+c+n'!B70,0),0)</f>
        <v>līg.c.</v>
      </c>
      <c r="C70" s="76" t="str">
        <f aca="false">IF($C$4="Attiecināmās izmaksas",IF('6a+c+n'!$Q70="A",'6a+c+n'!C70,0),0)</f>
        <v>Skursteņu ķieģeļu virsmas apmešana ar apmetumu uz minerālķiedras tīkla un krāsošana</v>
      </c>
      <c r="D70" s="76" t="str">
        <f aca="false">IF($C$4="Attiecināmās izmaksas",IF('6a+c+n'!$Q70="A",'6a+c+n'!D70,0),0)</f>
        <v>m²</v>
      </c>
      <c r="E70" s="77"/>
      <c r="F70" s="75"/>
      <c r="G70" s="76"/>
      <c r="H70" s="76" t="n">
        <f aca="false">IF($C$4="Attiecināmās izmaksas",IF('6a+c+n'!$Q70="A",'6a+c+n'!H70,0),0)</f>
        <v>0</v>
      </c>
      <c r="I70" s="76"/>
      <c r="J70" s="76"/>
      <c r="K70" s="77" t="n">
        <f aca="false">IF($C$4="Attiecināmās izmaksas",IF('6a+c+n'!$Q70="A",'6a+c+n'!K70,0),0)</f>
        <v>0</v>
      </c>
      <c r="L70" s="75" t="n">
        <f aca="false">IF($C$4="Attiecināmās izmaksas",IF('6a+c+n'!$Q70="A",'6a+c+n'!L70,0),0)</f>
        <v>0</v>
      </c>
      <c r="M70" s="76" t="n">
        <f aca="false">IF($C$4="Attiecināmās izmaksas",IF('6a+c+n'!$Q70="A",'6a+c+n'!M70,0),0)</f>
        <v>0</v>
      </c>
      <c r="N70" s="76" t="n">
        <f aca="false">IF($C$4="Attiecināmās izmaksas",IF('6a+c+n'!$Q70="A",'6a+c+n'!N70,0),0)</f>
        <v>0</v>
      </c>
      <c r="O70" s="76" t="n">
        <f aca="false">IF($C$4="Attiecināmās izmaksas",IF('6a+c+n'!$Q70="A",'6a+c+n'!O70,0),0)</f>
        <v>0</v>
      </c>
      <c r="P70" s="77" t="n">
        <f aca="false">IF($C$4="Attiecināmās izmaksas",IF('6a+c+n'!$Q70="A",'6a+c+n'!P70,0),0)</f>
        <v>0</v>
      </c>
    </row>
    <row r="71" customFormat="false" ht="11.25" hidden="false" customHeight="false" outlineLevel="0" collapsed="false">
      <c r="A71" s="13" t="n">
        <f aca="false">IF(P71=0,0,IF(COUNTBLANK(P71)=1,0,COUNTA($P$14:P71)))</f>
        <v>0</v>
      </c>
      <c r="B71" s="76" t="n">
        <f aca="false">IF($C$4="Attiecināmās izmaksas",IF('6a+c+n'!$Q71="A",'6a+c+n'!B71,0),0)</f>
        <v>0</v>
      </c>
      <c r="C71" s="76" t="str">
        <f aca="false">IF($C$4="Attiecināmās izmaksas",IF('6a+c+n'!$Q71="A",'6a+c+n'!C71,0),0)</f>
        <v>Līmjava</v>
      </c>
      <c r="D71" s="76" t="str">
        <f aca="false">IF($C$4="Attiecināmās izmaksas",IF('6a+c+n'!$Q71="A",'6a+c+n'!D71,0),0)</f>
        <v>kg</v>
      </c>
      <c r="E71" s="77"/>
      <c r="F71" s="75"/>
      <c r="G71" s="76"/>
      <c r="H71" s="76" t="n">
        <f aca="false">IF($C$4="Attiecināmās izmaksas",IF('6a+c+n'!$Q71="A",'6a+c+n'!H71,0),0)</f>
        <v>0</v>
      </c>
      <c r="I71" s="76"/>
      <c r="J71" s="76"/>
      <c r="K71" s="77" t="n">
        <f aca="false">IF($C$4="Attiecināmās izmaksas",IF('6a+c+n'!$Q71="A",'6a+c+n'!K71,0),0)</f>
        <v>0</v>
      </c>
      <c r="L71" s="75" t="n">
        <f aca="false">IF($C$4="Attiecināmās izmaksas",IF('6a+c+n'!$Q71="A",'6a+c+n'!L71,0),0)</f>
        <v>0</v>
      </c>
      <c r="M71" s="76" t="n">
        <f aca="false">IF($C$4="Attiecināmās izmaksas",IF('6a+c+n'!$Q71="A",'6a+c+n'!M71,0),0)</f>
        <v>0</v>
      </c>
      <c r="N71" s="76" t="n">
        <f aca="false">IF($C$4="Attiecināmās izmaksas",IF('6a+c+n'!$Q71="A",'6a+c+n'!N71,0),0)</f>
        <v>0</v>
      </c>
      <c r="O71" s="76" t="n">
        <f aca="false">IF($C$4="Attiecināmās izmaksas",IF('6a+c+n'!$Q71="A",'6a+c+n'!O71,0),0)</f>
        <v>0</v>
      </c>
      <c r="P71" s="77" t="n">
        <f aca="false">IF($C$4="Attiecināmās izmaksas",IF('6a+c+n'!$Q71="A",'6a+c+n'!P71,0),0)</f>
        <v>0</v>
      </c>
    </row>
    <row r="72" customFormat="false" ht="11.25" hidden="false" customHeight="false" outlineLevel="0" collapsed="false">
      <c r="A72" s="13" t="n">
        <f aca="false">IF(P72=0,0,IF(COUNTBLANK(P72)=1,0,COUNTA($P$14:P72)))</f>
        <v>0</v>
      </c>
      <c r="B72" s="76" t="n">
        <f aca="false">IF($C$4="Attiecināmās izmaksas",IF('6a+c+n'!$Q72="A",'6a+c+n'!B72,0),0)</f>
        <v>0</v>
      </c>
      <c r="C72" s="76" t="str">
        <f aca="false">IF($C$4="Attiecināmās izmaksas",IF('6a+c+n'!$Q72="A",'6a+c+n'!C72,0),0)</f>
        <v>Siets stikla šķiedra</v>
      </c>
      <c r="D72" s="76" t="str">
        <f aca="false">IF($C$4="Attiecināmās izmaksas",IF('6a+c+n'!$Q72="A",'6a+c+n'!D72,0),0)</f>
        <v>m²</v>
      </c>
      <c r="E72" s="77"/>
      <c r="F72" s="75"/>
      <c r="G72" s="76"/>
      <c r="H72" s="76" t="n">
        <f aca="false">IF($C$4="Attiecināmās izmaksas",IF('6a+c+n'!$Q72="A",'6a+c+n'!H72,0),0)</f>
        <v>0</v>
      </c>
      <c r="I72" s="76"/>
      <c r="J72" s="76"/>
      <c r="K72" s="77" t="n">
        <f aca="false">IF($C$4="Attiecināmās izmaksas",IF('6a+c+n'!$Q72="A",'6a+c+n'!K72,0),0)</f>
        <v>0</v>
      </c>
      <c r="L72" s="75" t="n">
        <f aca="false">IF($C$4="Attiecināmās izmaksas",IF('6a+c+n'!$Q72="A",'6a+c+n'!L72,0),0)</f>
        <v>0</v>
      </c>
      <c r="M72" s="76" t="n">
        <f aca="false">IF($C$4="Attiecināmās izmaksas",IF('6a+c+n'!$Q72="A",'6a+c+n'!M72,0),0)</f>
        <v>0</v>
      </c>
      <c r="N72" s="76" t="n">
        <f aca="false">IF($C$4="Attiecināmās izmaksas",IF('6a+c+n'!$Q72="A",'6a+c+n'!N72,0),0)</f>
        <v>0</v>
      </c>
      <c r="O72" s="76" t="n">
        <f aca="false">IF($C$4="Attiecināmās izmaksas",IF('6a+c+n'!$Q72="A",'6a+c+n'!O72,0),0)</f>
        <v>0</v>
      </c>
      <c r="P72" s="77" t="n">
        <f aca="false">IF($C$4="Attiecināmās izmaksas",IF('6a+c+n'!$Q72="A",'6a+c+n'!P72,0),0)</f>
        <v>0</v>
      </c>
    </row>
    <row r="73" customFormat="false" ht="11.25" hidden="false" customHeight="false" outlineLevel="0" collapsed="false">
      <c r="A73" s="13" t="n">
        <f aca="false">IF(P73=0,0,IF(COUNTBLANK(P73)=1,0,COUNTA($P$14:P73)))</f>
        <v>0</v>
      </c>
      <c r="B73" s="76" t="n">
        <f aca="false">IF($C$4="Attiecināmās izmaksas",IF('6a+c+n'!$Q73="A",'6a+c+n'!B73,0),0)</f>
        <v>0</v>
      </c>
      <c r="C73" s="76" t="str">
        <f aca="false">IF($C$4="Attiecināmās izmaksas",IF('6a+c+n'!$Q73="A",'6a+c+n'!C73,0),0)</f>
        <v>Špaktele</v>
      </c>
      <c r="D73" s="76" t="str">
        <f aca="false">IF($C$4="Attiecināmās izmaksas",IF('6a+c+n'!$Q73="A",'6a+c+n'!D73,0),0)</f>
        <v>kg</v>
      </c>
      <c r="E73" s="77"/>
      <c r="F73" s="75"/>
      <c r="G73" s="76"/>
      <c r="H73" s="76" t="n">
        <f aca="false">IF($C$4="Attiecināmās izmaksas",IF('6a+c+n'!$Q73="A",'6a+c+n'!H73,0),0)</f>
        <v>0</v>
      </c>
      <c r="I73" s="76"/>
      <c r="J73" s="76"/>
      <c r="K73" s="77" t="n">
        <f aca="false">IF($C$4="Attiecināmās izmaksas",IF('6a+c+n'!$Q73="A",'6a+c+n'!K73,0),0)</f>
        <v>0</v>
      </c>
      <c r="L73" s="75" t="n">
        <f aca="false">IF($C$4="Attiecināmās izmaksas",IF('6a+c+n'!$Q73="A",'6a+c+n'!L73,0),0)</f>
        <v>0</v>
      </c>
      <c r="M73" s="76" t="n">
        <f aca="false">IF($C$4="Attiecināmās izmaksas",IF('6a+c+n'!$Q73="A",'6a+c+n'!M73,0),0)</f>
        <v>0</v>
      </c>
      <c r="N73" s="76" t="n">
        <f aca="false">IF($C$4="Attiecināmās izmaksas",IF('6a+c+n'!$Q73="A",'6a+c+n'!N73,0),0)</f>
        <v>0</v>
      </c>
      <c r="O73" s="76" t="n">
        <f aca="false">IF($C$4="Attiecināmās izmaksas",IF('6a+c+n'!$Q73="A",'6a+c+n'!O73,0),0)</f>
        <v>0</v>
      </c>
      <c r="P73" s="77" t="n">
        <f aca="false">IF($C$4="Attiecināmās izmaksas",IF('6a+c+n'!$Q73="A",'6a+c+n'!P73,0),0)</f>
        <v>0</v>
      </c>
    </row>
    <row r="74" customFormat="false" ht="11.25" hidden="false" customHeight="false" outlineLevel="0" collapsed="false">
      <c r="A74" s="13" t="n">
        <f aca="false">IF(P74=0,0,IF(COUNTBLANK(P74)=1,0,COUNTA($P$14:P74)))</f>
        <v>0</v>
      </c>
      <c r="B74" s="76" t="n">
        <f aca="false">IF($C$4="Attiecināmās izmaksas",IF('6a+c+n'!$Q74="A",'6a+c+n'!B74,0),0)</f>
        <v>0</v>
      </c>
      <c r="C74" s="76" t="str">
        <f aca="false">IF($C$4="Attiecināmās izmaksas",IF('6a+c+n'!$Q74="A",'6a+c+n'!C74,0),0)</f>
        <v>Emulsijas krāsa</v>
      </c>
      <c r="D74" s="76" t="str">
        <f aca="false">IF($C$4="Attiecināmās izmaksas",IF('6a+c+n'!$Q74="A",'6a+c+n'!D74,0),0)</f>
        <v>kg</v>
      </c>
      <c r="E74" s="77"/>
      <c r="F74" s="75"/>
      <c r="G74" s="76"/>
      <c r="H74" s="76" t="n">
        <f aca="false">IF($C$4="Attiecināmās izmaksas",IF('6a+c+n'!$Q74="A",'6a+c+n'!H74,0),0)</f>
        <v>0</v>
      </c>
      <c r="I74" s="76"/>
      <c r="J74" s="76"/>
      <c r="K74" s="77" t="n">
        <f aca="false">IF($C$4="Attiecināmās izmaksas",IF('6a+c+n'!$Q74="A",'6a+c+n'!K74,0),0)</f>
        <v>0</v>
      </c>
      <c r="L74" s="75" t="n">
        <f aca="false">IF($C$4="Attiecināmās izmaksas",IF('6a+c+n'!$Q74="A",'6a+c+n'!L74,0),0)</f>
        <v>0</v>
      </c>
      <c r="M74" s="76" t="n">
        <f aca="false">IF($C$4="Attiecināmās izmaksas",IF('6a+c+n'!$Q74="A",'6a+c+n'!M74,0),0)</f>
        <v>0</v>
      </c>
      <c r="N74" s="76" t="n">
        <f aca="false">IF($C$4="Attiecināmās izmaksas",IF('6a+c+n'!$Q74="A",'6a+c+n'!N74,0),0)</f>
        <v>0</v>
      </c>
      <c r="O74" s="76" t="n">
        <f aca="false">IF($C$4="Attiecināmās izmaksas",IF('6a+c+n'!$Q74="A",'6a+c+n'!O74,0),0)</f>
        <v>0</v>
      </c>
      <c r="P74" s="77" t="n">
        <f aca="false">IF($C$4="Attiecināmās izmaksas",IF('6a+c+n'!$Q74="A",'6a+c+n'!P74,0),0)</f>
        <v>0</v>
      </c>
    </row>
    <row r="75" customFormat="false" ht="11.25" hidden="false" customHeight="false" outlineLevel="0" collapsed="false">
      <c r="A75" s="13" t="n">
        <f aca="false">IF(P75=0,0,IF(COUNTBLANK(P75)=1,0,COUNTA($P$14:P75)))</f>
        <v>0</v>
      </c>
      <c r="B75" s="76" t="n">
        <f aca="false">IF($C$4="Attiecināmās izmaksas",IF('6a+c+n'!$Q75="A",'6a+c+n'!B75,0),0)</f>
        <v>0</v>
      </c>
      <c r="C75" s="76" t="str">
        <f aca="false">IF($C$4="Attiecināmās izmaksas",IF('6a+c+n'!$Q75="A",'6a+c+n'!C75,0),0)</f>
        <v>Smilšpapirs</v>
      </c>
      <c r="D75" s="76" t="str">
        <f aca="false">IF($C$4="Attiecināmās izmaksas",IF('6a+c+n'!$Q75="A",'6a+c+n'!D75,0),0)</f>
        <v>m</v>
      </c>
      <c r="E75" s="77"/>
      <c r="F75" s="75"/>
      <c r="G75" s="76"/>
      <c r="H75" s="76" t="n">
        <f aca="false">IF($C$4="Attiecināmās izmaksas",IF('6a+c+n'!$Q75="A",'6a+c+n'!H75,0),0)</f>
        <v>0</v>
      </c>
      <c r="I75" s="76"/>
      <c r="J75" s="76"/>
      <c r="K75" s="77" t="n">
        <f aca="false">IF($C$4="Attiecināmās izmaksas",IF('6a+c+n'!$Q75="A",'6a+c+n'!K75,0),0)</f>
        <v>0</v>
      </c>
      <c r="L75" s="75" t="n">
        <f aca="false">IF($C$4="Attiecināmās izmaksas",IF('6a+c+n'!$Q75="A",'6a+c+n'!L75,0),0)</f>
        <v>0</v>
      </c>
      <c r="M75" s="76" t="n">
        <f aca="false">IF($C$4="Attiecināmās izmaksas",IF('6a+c+n'!$Q75="A",'6a+c+n'!M75,0),0)</f>
        <v>0</v>
      </c>
      <c r="N75" s="76" t="n">
        <f aca="false">IF($C$4="Attiecināmās izmaksas",IF('6a+c+n'!$Q75="A",'6a+c+n'!N75,0),0)</f>
        <v>0</v>
      </c>
      <c r="O75" s="76" t="n">
        <f aca="false">IF($C$4="Attiecināmās izmaksas",IF('6a+c+n'!$Q75="A",'6a+c+n'!O75,0),0)</f>
        <v>0</v>
      </c>
      <c r="P75" s="77" t="n">
        <f aca="false">IF($C$4="Attiecināmās izmaksas",IF('6a+c+n'!$Q75="A",'6a+c+n'!P75,0),0)</f>
        <v>0</v>
      </c>
    </row>
    <row r="76" customFormat="false" ht="11.25" hidden="false" customHeight="false" outlineLevel="0" collapsed="false">
      <c r="A76" s="13" t="n">
        <f aca="false">IF(P76=0,0,IF(COUNTBLANK(P76)=1,0,COUNTA($P$14:P76)))</f>
        <v>0</v>
      </c>
      <c r="B76" s="76" t="str">
        <f aca="false">IF($C$4="Attiecināmās izmaksas",IF('6a+c+n'!$Q76="A",'6a+c+n'!B76,0),0)</f>
        <v>līg.c.</v>
      </c>
      <c r="C76" s="76" t="str">
        <f aca="false">IF($C$4="Attiecināmās izmaksas",IF('6a+c+n'!$Q76="A",'6a+c+n'!C76,0),0)</f>
        <v>Jumta deflektoru montēšana.</v>
      </c>
      <c r="D76" s="76" t="str">
        <f aca="false">IF($C$4="Attiecināmās izmaksas",IF('6a+c+n'!$Q76="A",'6a+c+n'!D76,0),0)</f>
        <v>gb</v>
      </c>
      <c r="E76" s="77"/>
      <c r="F76" s="75"/>
      <c r="G76" s="76"/>
      <c r="H76" s="76" t="n">
        <f aca="false">IF($C$4="Attiecināmās izmaksas",IF('6a+c+n'!$Q76="A",'6a+c+n'!H76,0),0)</f>
        <v>0</v>
      </c>
      <c r="I76" s="76"/>
      <c r="J76" s="76"/>
      <c r="K76" s="77" t="n">
        <f aca="false">IF($C$4="Attiecināmās izmaksas",IF('6a+c+n'!$Q76="A",'6a+c+n'!K76,0),0)</f>
        <v>0</v>
      </c>
      <c r="L76" s="75" t="n">
        <f aca="false">IF($C$4="Attiecināmās izmaksas",IF('6a+c+n'!$Q76="A",'6a+c+n'!L76,0),0)</f>
        <v>0</v>
      </c>
      <c r="M76" s="76" t="n">
        <f aca="false">IF($C$4="Attiecināmās izmaksas",IF('6a+c+n'!$Q76="A",'6a+c+n'!M76,0),0)</f>
        <v>0</v>
      </c>
      <c r="N76" s="76" t="n">
        <f aca="false">IF($C$4="Attiecināmās izmaksas",IF('6a+c+n'!$Q76="A",'6a+c+n'!N76,0),0)</f>
        <v>0</v>
      </c>
      <c r="O76" s="76" t="n">
        <f aca="false">IF($C$4="Attiecināmās izmaksas",IF('6a+c+n'!$Q76="A",'6a+c+n'!O76,0),0)</f>
        <v>0</v>
      </c>
      <c r="P76" s="77" t="n">
        <f aca="false">IF($C$4="Attiecināmās izmaksas",IF('6a+c+n'!$Q76="A",'6a+c+n'!P76,0),0)</f>
        <v>0</v>
      </c>
    </row>
    <row r="77" customFormat="false" ht="22.5" hidden="false" customHeight="false" outlineLevel="0" collapsed="false">
      <c r="A77" s="13" t="n">
        <f aca="false">IF(P77=0,0,IF(COUNTBLANK(P77)=1,0,COUNTA($P$14:P77)))</f>
        <v>0</v>
      </c>
      <c r="B77" s="76" t="str">
        <f aca="false">IF($C$4="Attiecināmās izmaksas",IF('6a+c+n'!$Q77="A",'6a+c+n'!B77,0),0)</f>
        <v>līg.c.</v>
      </c>
      <c r="C77" s="76" t="str">
        <f aca="false">IF($C$4="Attiecināmās izmaksas",IF('6a+c+n'!$Q77="A",'6a+c+n'!C77,0),0)</f>
        <v>Siltinājuma elementa (ekviv. Paroc ROS 30); λ= 0,036 W/mKmontēšana ap lūku ailām</v>
      </c>
      <c r="D77" s="76" t="str">
        <f aca="false">IF($C$4="Attiecināmās izmaksas",IF('6a+c+n'!$Q77="A",'6a+c+n'!D77,0),0)</f>
        <v>m</v>
      </c>
      <c r="E77" s="77"/>
      <c r="F77" s="75"/>
      <c r="G77" s="76"/>
      <c r="H77" s="76" t="n">
        <f aca="false">IF($C$4="Attiecināmās izmaksas",IF('6a+c+n'!$Q77="A",'6a+c+n'!H77,0),0)</f>
        <v>0</v>
      </c>
      <c r="I77" s="76"/>
      <c r="J77" s="76"/>
      <c r="K77" s="77" t="n">
        <f aca="false">IF($C$4="Attiecināmās izmaksas",IF('6a+c+n'!$Q77="A",'6a+c+n'!K77,0),0)</f>
        <v>0</v>
      </c>
      <c r="L77" s="75" t="n">
        <f aca="false">IF($C$4="Attiecināmās izmaksas",IF('6a+c+n'!$Q77="A",'6a+c+n'!L77,0),0)</f>
        <v>0</v>
      </c>
      <c r="M77" s="76" t="n">
        <f aca="false">IF($C$4="Attiecināmās izmaksas",IF('6a+c+n'!$Q77="A",'6a+c+n'!M77,0),0)</f>
        <v>0</v>
      </c>
      <c r="N77" s="76" t="n">
        <f aca="false">IF($C$4="Attiecināmās izmaksas",IF('6a+c+n'!$Q77="A",'6a+c+n'!N77,0),0)</f>
        <v>0</v>
      </c>
      <c r="O77" s="76" t="n">
        <f aca="false">IF($C$4="Attiecināmās izmaksas",IF('6a+c+n'!$Q77="A",'6a+c+n'!O77,0),0)</f>
        <v>0</v>
      </c>
      <c r="P77" s="77" t="n">
        <f aca="false">IF($C$4="Attiecināmās izmaksas",IF('6a+c+n'!$Q77="A",'6a+c+n'!P77,0),0)</f>
        <v>0</v>
      </c>
    </row>
    <row r="78" customFormat="false" ht="11.25" hidden="false" customHeight="false" outlineLevel="0" collapsed="false">
      <c r="A78" s="13" t="n">
        <f aca="false">IF(P78=0,0,IF(COUNTBLANK(P78)=1,0,COUNTA($P$14:P78)))</f>
        <v>0</v>
      </c>
      <c r="B78" s="76" t="str">
        <f aca="false">IF($C$4="Attiecināmās izmaksas",IF('6a+c+n'!$Q78="A",'6a+c+n'!B78,0),0)</f>
        <v>līg.c.</v>
      </c>
      <c r="C78" s="76" t="str">
        <f aca="false">IF($C$4="Attiecināmās izmaksas",IF('6a+c+n'!$Q78="A",'6a+c+n'!C78,0),0)</f>
        <v>Papildus 2 kārtu ruberoīda loksņu ieklāšana</v>
      </c>
      <c r="D78" s="76" t="str">
        <f aca="false">IF($C$4="Attiecināmās izmaksas",IF('6a+c+n'!$Q78="A",'6a+c+n'!D78,0),0)</f>
        <v>m²</v>
      </c>
      <c r="E78" s="77"/>
      <c r="F78" s="75"/>
      <c r="G78" s="76"/>
      <c r="H78" s="76" t="n">
        <f aca="false">IF($C$4="Attiecināmās izmaksas",IF('6a+c+n'!$Q78="A",'6a+c+n'!H78,0),0)</f>
        <v>0</v>
      </c>
      <c r="I78" s="76"/>
      <c r="J78" s="76"/>
      <c r="K78" s="77" t="n">
        <f aca="false">IF($C$4="Attiecināmās izmaksas",IF('6a+c+n'!$Q78="A",'6a+c+n'!K78,0),0)</f>
        <v>0</v>
      </c>
      <c r="L78" s="75" t="n">
        <f aca="false">IF($C$4="Attiecināmās izmaksas",IF('6a+c+n'!$Q78="A",'6a+c+n'!L78,0),0)</f>
        <v>0</v>
      </c>
      <c r="M78" s="76" t="n">
        <f aca="false">IF($C$4="Attiecināmās izmaksas",IF('6a+c+n'!$Q78="A",'6a+c+n'!M78,0),0)</f>
        <v>0</v>
      </c>
      <c r="N78" s="76" t="n">
        <f aca="false">IF($C$4="Attiecināmās izmaksas",IF('6a+c+n'!$Q78="A",'6a+c+n'!N78,0),0)</f>
        <v>0</v>
      </c>
      <c r="O78" s="76" t="n">
        <f aca="false">IF($C$4="Attiecināmās izmaksas",IF('6a+c+n'!$Q78="A",'6a+c+n'!O78,0),0)</f>
        <v>0</v>
      </c>
      <c r="P78" s="77" t="n">
        <f aca="false">IF($C$4="Attiecināmās izmaksas",IF('6a+c+n'!$Q78="A",'6a+c+n'!P78,0),0)</f>
        <v>0</v>
      </c>
    </row>
    <row r="79" customFormat="false" ht="11.25" hidden="false" customHeight="false" outlineLevel="0" collapsed="false">
      <c r="A79" s="13" t="n">
        <f aca="false">IF(P79=0,0,IF(COUNTBLANK(P79)=1,0,COUNTA($P$14:P79)))</f>
        <v>0</v>
      </c>
      <c r="B79" s="76" t="n">
        <f aca="false">IF($C$4="Attiecināmās izmaksas",IF('6a+c+n'!$Q79="A",'6a+c+n'!B79,0),0)</f>
        <v>0</v>
      </c>
      <c r="C79" s="76" t="str">
        <f aca="false">IF($C$4="Attiecināmās izmaksas",IF('6a+c+n'!$Q79="A",'6a+c+n'!C79,0),0)</f>
        <v>ruberoīdsa apakškārta</v>
      </c>
      <c r="D79" s="76" t="str">
        <f aca="false">IF($C$4="Attiecināmās izmaksas",IF('6a+c+n'!$Q79="A",'6a+c+n'!D79,0),0)</f>
        <v>m²</v>
      </c>
      <c r="E79" s="77"/>
      <c r="F79" s="75"/>
      <c r="G79" s="76"/>
      <c r="H79" s="76" t="n">
        <f aca="false">IF($C$4="Attiecināmās izmaksas",IF('6a+c+n'!$Q79="A",'6a+c+n'!H79,0),0)</f>
        <v>0</v>
      </c>
      <c r="I79" s="76"/>
      <c r="J79" s="76"/>
      <c r="K79" s="77" t="n">
        <f aca="false">IF($C$4="Attiecināmās izmaksas",IF('6a+c+n'!$Q79="A",'6a+c+n'!K79,0),0)</f>
        <v>0</v>
      </c>
      <c r="L79" s="75" t="n">
        <f aca="false">IF($C$4="Attiecināmās izmaksas",IF('6a+c+n'!$Q79="A",'6a+c+n'!L79,0),0)</f>
        <v>0</v>
      </c>
      <c r="M79" s="76" t="n">
        <f aca="false">IF($C$4="Attiecināmās izmaksas",IF('6a+c+n'!$Q79="A",'6a+c+n'!M79,0),0)</f>
        <v>0</v>
      </c>
      <c r="N79" s="76" t="n">
        <f aca="false">IF($C$4="Attiecināmās izmaksas",IF('6a+c+n'!$Q79="A",'6a+c+n'!N79,0),0)</f>
        <v>0</v>
      </c>
      <c r="O79" s="76" t="n">
        <f aca="false">IF($C$4="Attiecināmās izmaksas",IF('6a+c+n'!$Q79="A",'6a+c+n'!O79,0),0)</f>
        <v>0</v>
      </c>
      <c r="P79" s="77" t="n">
        <f aca="false">IF($C$4="Attiecināmās izmaksas",IF('6a+c+n'!$Q79="A",'6a+c+n'!P79,0),0)</f>
        <v>0</v>
      </c>
    </row>
    <row r="80" customFormat="false" ht="11.25" hidden="false" customHeight="false" outlineLevel="0" collapsed="false">
      <c r="A80" s="13" t="n">
        <f aca="false">IF(P80=0,0,IF(COUNTBLANK(P80)=1,0,COUNTA($P$14:P80)))</f>
        <v>0</v>
      </c>
      <c r="B80" s="76" t="n">
        <f aca="false">IF($C$4="Attiecināmās izmaksas",IF('6a+c+n'!$Q80="A",'6a+c+n'!B80,0),0)</f>
        <v>0</v>
      </c>
      <c r="C80" s="76" t="str">
        <f aca="false">IF($C$4="Attiecināmās izmaksas",IF('6a+c+n'!$Q80="A",'6a+c+n'!C80,0),0)</f>
        <v>ruberoīda virskārta </v>
      </c>
      <c r="D80" s="76" t="str">
        <f aca="false">IF($C$4="Attiecināmās izmaksas",IF('6a+c+n'!$Q80="A",'6a+c+n'!D80,0),0)</f>
        <v>m²</v>
      </c>
      <c r="E80" s="77"/>
      <c r="F80" s="75"/>
      <c r="G80" s="76"/>
      <c r="H80" s="76" t="n">
        <f aca="false">IF($C$4="Attiecināmās izmaksas",IF('6a+c+n'!$Q80="A",'6a+c+n'!H80,0),0)</f>
        <v>0</v>
      </c>
      <c r="I80" s="76"/>
      <c r="J80" s="76"/>
      <c r="K80" s="77" t="n">
        <f aca="false">IF($C$4="Attiecināmās izmaksas",IF('6a+c+n'!$Q80="A",'6a+c+n'!K80,0),0)</f>
        <v>0</v>
      </c>
      <c r="L80" s="75" t="n">
        <f aca="false">IF($C$4="Attiecināmās izmaksas",IF('6a+c+n'!$Q80="A",'6a+c+n'!L80,0),0)</f>
        <v>0</v>
      </c>
      <c r="M80" s="76" t="n">
        <f aca="false">IF($C$4="Attiecināmās izmaksas",IF('6a+c+n'!$Q80="A",'6a+c+n'!M80,0),0)</f>
        <v>0</v>
      </c>
      <c r="N80" s="76" t="n">
        <f aca="false">IF($C$4="Attiecināmās izmaksas",IF('6a+c+n'!$Q80="A",'6a+c+n'!N80,0),0)</f>
        <v>0</v>
      </c>
      <c r="O80" s="76" t="n">
        <f aca="false">IF($C$4="Attiecināmās izmaksas",IF('6a+c+n'!$Q80="A",'6a+c+n'!O80,0),0)</f>
        <v>0</v>
      </c>
      <c r="P80" s="77" t="n">
        <f aca="false">IF($C$4="Attiecināmās izmaksas",IF('6a+c+n'!$Q80="A",'6a+c+n'!P80,0),0)</f>
        <v>0</v>
      </c>
    </row>
    <row r="81" customFormat="false" ht="11.25" hidden="false" customHeight="false" outlineLevel="0" collapsed="false">
      <c r="A81" s="13" t="n">
        <f aca="false">IF(P81=0,0,IF(COUNTBLANK(P81)=1,0,COUNTA($P$14:P81)))</f>
        <v>0</v>
      </c>
      <c r="B81" s="76" t="n">
        <f aca="false">IF($C$4="Attiecināmās izmaksas",IF('6a+c+n'!$Q81="A",'6a+c+n'!B81,0),0)</f>
        <v>0</v>
      </c>
      <c r="C81" s="76" t="str">
        <f aca="false">IF($C$4="Attiecināmās izmaksas",IF('6a+c+n'!$Q81="A",'6a+c+n'!C81,0),0)</f>
        <v>propāns -butāns</v>
      </c>
      <c r="D81" s="76" t="str">
        <f aca="false">IF($C$4="Attiecināmās izmaksas",IF('6a+c+n'!$Q81="A",'6a+c+n'!D81,0),0)</f>
        <v>bal</v>
      </c>
      <c r="E81" s="77"/>
      <c r="F81" s="75"/>
      <c r="G81" s="76"/>
      <c r="H81" s="76" t="n">
        <f aca="false">IF($C$4="Attiecināmās izmaksas",IF('6a+c+n'!$Q81="A",'6a+c+n'!H81,0),0)</f>
        <v>0</v>
      </c>
      <c r="I81" s="76"/>
      <c r="J81" s="76"/>
      <c r="K81" s="77" t="n">
        <f aca="false">IF($C$4="Attiecināmās izmaksas",IF('6a+c+n'!$Q81="A",'6a+c+n'!K81,0),0)</f>
        <v>0</v>
      </c>
      <c r="L81" s="75" t="n">
        <f aca="false">IF($C$4="Attiecināmās izmaksas",IF('6a+c+n'!$Q81="A",'6a+c+n'!L81,0),0)</f>
        <v>0</v>
      </c>
      <c r="M81" s="76" t="n">
        <f aca="false">IF($C$4="Attiecināmās izmaksas",IF('6a+c+n'!$Q81="A",'6a+c+n'!M81,0),0)</f>
        <v>0</v>
      </c>
      <c r="N81" s="76" t="n">
        <f aca="false">IF($C$4="Attiecināmās izmaksas",IF('6a+c+n'!$Q81="A",'6a+c+n'!N81,0),0)</f>
        <v>0</v>
      </c>
      <c r="O81" s="76" t="n">
        <f aca="false">IF($C$4="Attiecināmās izmaksas",IF('6a+c+n'!$Q81="A",'6a+c+n'!O81,0),0)</f>
        <v>0</v>
      </c>
      <c r="P81" s="77" t="n">
        <f aca="false">IF($C$4="Attiecināmās izmaksas",IF('6a+c+n'!$Q81="A",'6a+c+n'!P81,0),0)</f>
        <v>0</v>
      </c>
    </row>
    <row r="82" customFormat="false" ht="22.5" hidden="false" customHeight="false" outlineLevel="0" collapsed="false">
      <c r="A82" s="13" t="n">
        <f aca="false">IF(P82=0,0,IF(COUNTBLANK(P82)=1,0,COUNTA($P$14:P82)))</f>
        <v>0</v>
      </c>
      <c r="B82" s="76" t="str">
        <f aca="false">IF($C$4="Attiecināmās izmaksas",IF('6a+c+n'!$Q82="A",'6a+c+n'!B82,0),0)</f>
        <v>līg.c.</v>
      </c>
      <c r="C82" s="76" t="str">
        <f aca="false">IF($C$4="Attiecināmās izmaksas",IF('6a+c+n'!$Q82="A",'6a+c+n'!C82,0),0)</f>
        <v>Jumta lūku malas paaugstināšana ar vienu ķieģeļa mūra kārtu</v>
      </c>
      <c r="D82" s="76" t="str">
        <f aca="false">IF($C$4="Attiecināmās izmaksas",IF('6a+c+n'!$Q82="A",'6a+c+n'!D82,0),0)</f>
        <v>m³</v>
      </c>
      <c r="E82" s="77"/>
      <c r="F82" s="75"/>
      <c r="G82" s="76"/>
      <c r="H82" s="76" t="n">
        <f aca="false">IF($C$4="Attiecināmās izmaksas",IF('6a+c+n'!$Q82="A",'6a+c+n'!H82,0),0)</f>
        <v>0</v>
      </c>
      <c r="I82" s="76"/>
      <c r="J82" s="76"/>
      <c r="K82" s="77" t="n">
        <f aca="false">IF($C$4="Attiecināmās izmaksas",IF('6a+c+n'!$Q82="A",'6a+c+n'!K82,0),0)</f>
        <v>0</v>
      </c>
      <c r="L82" s="75" t="n">
        <f aca="false">IF($C$4="Attiecināmās izmaksas",IF('6a+c+n'!$Q82="A",'6a+c+n'!L82,0),0)</f>
        <v>0</v>
      </c>
      <c r="M82" s="76" t="n">
        <f aca="false">IF($C$4="Attiecināmās izmaksas",IF('6a+c+n'!$Q82="A",'6a+c+n'!M82,0),0)</f>
        <v>0</v>
      </c>
      <c r="N82" s="76" t="n">
        <f aca="false">IF($C$4="Attiecināmās izmaksas",IF('6a+c+n'!$Q82="A",'6a+c+n'!N82,0),0)</f>
        <v>0</v>
      </c>
      <c r="O82" s="76" t="n">
        <f aca="false">IF($C$4="Attiecināmās izmaksas",IF('6a+c+n'!$Q82="A",'6a+c+n'!O82,0),0)</f>
        <v>0</v>
      </c>
      <c r="P82" s="77" t="n">
        <f aca="false">IF($C$4="Attiecināmās izmaksas",IF('6a+c+n'!$Q82="A",'6a+c+n'!P82,0),0)</f>
        <v>0</v>
      </c>
    </row>
    <row r="83" customFormat="false" ht="11.25" hidden="false" customHeight="false" outlineLevel="0" collapsed="false">
      <c r="A83" s="13" t="n">
        <f aca="false">IF(P83=0,0,IF(COUNTBLANK(P83)=1,0,COUNTA($P$14:P83)))</f>
        <v>0</v>
      </c>
      <c r="B83" s="76" t="n">
        <f aca="false">IF($C$4="Attiecināmās izmaksas",IF('6a+c+n'!$Q83="A",'6a+c+n'!B83,0),0)</f>
        <v>0</v>
      </c>
      <c r="C83" s="76" t="str">
        <f aca="false">IF($C$4="Attiecināmās izmaksas",IF('6a+c+n'!$Q83="A",'6a+c+n'!C83,0),0)</f>
        <v>Java M100</v>
      </c>
      <c r="D83" s="76" t="str">
        <f aca="false">IF($C$4="Attiecināmās izmaksas",IF('6a+c+n'!$Q83="A",'6a+c+n'!D83,0),0)</f>
        <v>m³</v>
      </c>
      <c r="E83" s="77"/>
      <c r="F83" s="75"/>
      <c r="G83" s="76"/>
      <c r="H83" s="76" t="n">
        <f aca="false">IF($C$4="Attiecināmās izmaksas",IF('6a+c+n'!$Q83="A",'6a+c+n'!H83,0),0)</f>
        <v>0</v>
      </c>
      <c r="I83" s="76"/>
      <c r="J83" s="76"/>
      <c r="K83" s="77" t="n">
        <f aca="false">IF($C$4="Attiecināmās izmaksas",IF('6a+c+n'!$Q83="A",'6a+c+n'!K83,0),0)</f>
        <v>0</v>
      </c>
      <c r="L83" s="75" t="n">
        <f aca="false">IF($C$4="Attiecināmās izmaksas",IF('6a+c+n'!$Q83="A",'6a+c+n'!L83,0),0)</f>
        <v>0</v>
      </c>
      <c r="M83" s="76" t="n">
        <f aca="false">IF($C$4="Attiecināmās izmaksas",IF('6a+c+n'!$Q83="A",'6a+c+n'!M83,0),0)</f>
        <v>0</v>
      </c>
      <c r="N83" s="76" t="n">
        <f aca="false">IF($C$4="Attiecināmās izmaksas",IF('6a+c+n'!$Q83="A",'6a+c+n'!N83,0),0)</f>
        <v>0</v>
      </c>
      <c r="O83" s="76" t="n">
        <f aca="false">IF($C$4="Attiecināmās izmaksas",IF('6a+c+n'!$Q83="A",'6a+c+n'!O83,0),0)</f>
        <v>0</v>
      </c>
      <c r="P83" s="77" t="n">
        <f aca="false">IF($C$4="Attiecināmās izmaksas",IF('6a+c+n'!$Q83="A",'6a+c+n'!P83,0),0)</f>
        <v>0</v>
      </c>
    </row>
    <row r="84" customFormat="false" ht="11.25" hidden="false" customHeight="false" outlineLevel="0" collapsed="false">
      <c r="A84" s="13" t="n">
        <f aca="false">IF(P84=0,0,IF(COUNTBLANK(P84)=1,0,COUNTA($P$14:P84)))</f>
        <v>0</v>
      </c>
      <c r="B84" s="76" t="n">
        <f aca="false">IF($C$4="Attiecināmās izmaksas",IF('6a+c+n'!$Q84="A",'6a+c+n'!B84,0),0)</f>
        <v>0</v>
      </c>
      <c r="C84" s="76" t="str">
        <f aca="false">IF($C$4="Attiecināmās izmaksas",IF('6a+c+n'!$Q84="A",'6a+c+n'!C84,0),0)</f>
        <v>Paligmateriāli</v>
      </c>
      <c r="D84" s="76" t="str">
        <f aca="false">IF($C$4="Attiecināmās izmaksas",IF('6a+c+n'!$Q84="A",'6a+c+n'!D84,0),0)</f>
        <v>kpl</v>
      </c>
      <c r="E84" s="77"/>
      <c r="F84" s="75"/>
      <c r="G84" s="76"/>
      <c r="H84" s="76" t="n">
        <f aca="false">IF($C$4="Attiecināmās izmaksas",IF('6a+c+n'!$Q84="A",'6a+c+n'!H84,0),0)</f>
        <v>0</v>
      </c>
      <c r="I84" s="76"/>
      <c r="J84" s="76"/>
      <c r="K84" s="77" t="n">
        <f aca="false">IF($C$4="Attiecināmās izmaksas",IF('6a+c+n'!$Q84="A",'6a+c+n'!K84,0),0)</f>
        <v>0</v>
      </c>
      <c r="L84" s="75" t="n">
        <f aca="false">IF($C$4="Attiecināmās izmaksas",IF('6a+c+n'!$Q84="A",'6a+c+n'!L84,0),0)</f>
        <v>0</v>
      </c>
      <c r="M84" s="76" t="n">
        <f aca="false">IF($C$4="Attiecināmās izmaksas",IF('6a+c+n'!$Q84="A",'6a+c+n'!M84,0),0)</f>
        <v>0</v>
      </c>
      <c r="N84" s="76" t="n">
        <f aca="false">IF($C$4="Attiecināmās izmaksas",IF('6a+c+n'!$Q84="A",'6a+c+n'!N84,0),0)</f>
        <v>0</v>
      </c>
      <c r="O84" s="76" t="n">
        <f aca="false">IF($C$4="Attiecināmās izmaksas",IF('6a+c+n'!$Q84="A",'6a+c+n'!O84,0),0)</f>
        <v>0</v>
      </c>
      <c r="P84" s="77" t="n">
        <f aca="false">IF($C$4="Attiecināmās izmaksas",IF('6a+c+n'!$Q84="A",'6a+c+n'!P84,0),0)</f>
        <v>0</v>
      </c>
    </row>
    <row r="85" customFormat="false" ht="11.25" hidden="false" customHeight="false" outlineLevel="0" collapsed="false">
      <c r="A85" s="13" t="n">
        <f aca="false">IF(P85=0,0,IF(COUNTBLANK(P85)=1,0,COUNTA($P$14:P85)))</f>
        <v>0</v>
      </c>
      <c r="B85" s="76" t="n">
        <f aca="false">IF($C$4="Attiecināmās izmaksas",IF('6a+c+n'!$Q85="A",'6a+c+n'!B85,0),0)</f>
        <v>0</v>
      </c>
      <c r="C85" s="76" t="str">
        <f aca="false">IF($C$4="Attiecināmās izmaksas",IF('6a+c+n'!$Q85="A",'6a+c+n'!C85,0),0)</f>
        <v>Ķieģeļi</v>
      </c>
      <c r="D85" s="76" t="str">
        <f aca="false">IF($C$4="Attiecināmās izmaksas",IF('6a+c+n'!$Q85="A",'6a+c+n'!D85,0),0)</f>
        <v>gb</v>
      </c>
      <c r="E85" s="77"/>
      <c r="F85" s="75"/>
      <c r="G85" s="76"/>
      <c r="H85" s="76" t="n">
        <f aca="false">IF($C$4="Attiecināmās izmaksas",IF('6a+c+n'!$Q85="A",'6a+c+n'!H85,0),0)</f>
        <v>0</v>
      </c>
      <c r="I85" s="76"/>
      <c r="J85" s="76"/>
      <c r="K85" s="77" t="n">
        <f aca="false">IF($C$4="Attiecināmās izmaksas",IF('6a+c+n'!$Q85="A",'6a+c+n'!K85,0),0)</f>
        <v>0</v>
      </c>
      <c r="L85" s="75" t="n">
        <f aca="false">IF($C$4="Attiecināmās izmaksas",IF('6a+c+n'!$Q85="A",'6a+c+n'!L85,0),0)</f>
        <v>0</v>
      </c>
      <c r="M85" s="76" t="n">
        <f aca="false">IF($C$4="Attiecināmās izmaksas",IF('6a+c+n'!$Q85="A",'6a+c+n'!M85,0),0)</f>
        <v>0</v>
      </c>
      <c r="N85" s="76" t="n">
        <f aca="false">IF($C$4="Attiecināmās izmaksas",IF('6a+c+n'!$Q85="A",'6a+c+n'!N85,0),0)</f>
        <v>0</v>
      </c>
      <c r="O85" s="76" t="n">
        <f aca="false">IF($C$4="Attiecināmās izmaksas",IF('6a+c+n'!$Q85="A",'6a+c+n'!O85,0),0)</f>
        <v>0</v>
      </c>
      <c r="P85" s="77" t="n">
        <f aca="false">IF($C$4="Attiecināmās izmaksas",IF('6a+c+n'!$Q85="A",'6a+c+n'!P85,0),0)</f>
        <v>0</v>
      </c>
    </row>
    <row r="86" customFormat="false" ht="22.5" hidden="false" customHeight="false" outlineLevel="0" collapsed="false">
      <c r="A86" s="13" t="n">
        <f aca="false">IF(P86=0,0,IF(COUNTBLANK(P86)=1,0,COUNTA($P$14:P86)))</f>
        <v>0</v>
      </c>
      <c r="B86" s="76" t="str">
        <f aca="false">IF($C$4="Attiecināmās izmaksas",IF('6a+c+n'!$Q86="A",'6a+c+n'!B86,0),0)</f>
        <v>līg.c.</v>
      </c>
      <c r="C86" s="76" t="str">
        <f aca="false">IF($C$4="Attiecināmās izmaksas",IF('6a+c+n'!$Q86="A",'6a+c+n'!C86,0),0)</f>
        <v>Lūku uzstādīšana (a×b=930×860) (ekviv. Lamilux 100).</v>
      </c>
      <c r="D86" s="76" t="str">
        <f aca="false">IF($C$4="Attiecināmās izmaksas",IF('6a+c+n'!$Q86="A",'6a+c+n'!D86,0),0)</f>
        <v>gb</v>
      </c>
      <c r="E86" s="77"/>
      <c r="F86" s="75"/>
      <c r="G86" s="76"/>
      <c r="H86" s="76" t="n">
        <f aca="false">IF($C$4="Attiecināmās izmaksas",IF('6a+c+n'!$Q86="A",'6a+c+n'!H86,0),0)</f>
        <v>0</v>
      </c>
      <c r="I86" s="76"/>
      <c r="J86" s="76"/>
      <c r="K86" s="77" t="n">
        <f aca="false">IF($C$4="Attiecināmās izmaksas",IF('6a+c+n'!$Q86="A",'6a+c+n'!K86,0),0)</f>
        <v>0</v>
      </c>
      <c r="L86" s="75" t="n">
        <f aca="false">IF($C$4="Attiecināmās izmaksas",IF('6a+c+n'!$Q86="A",'6a+c+n'!L86,0),0)</f>
        <v>0</v>
      </c>
      <c r="M86" s="76" t="n">
        <f aca="false">IF($C$4="Attiecināmās izmaksas",IF('6a+c+n'!$Q86="A",'6a+c+n'!M86,0),0)</f>
        <v>0</v>
      </c>
      <c r="N86" s="76" t="n">
        <f aca="false">IF($C$4="Attiecināmās izmaksas",IF('6a+c+n'!$Q86="A",'6a+c+n'!N86,0),0)</f>
        <v>0</v>
      </c>
      <c r="O86" s="76" t="n">
        <f aca="false">IF($C$4="Attiecināmās izmaksas",IF('6a+c+n'!$Q86="A",'6a+c+n'!O86,0),0)</f>
        <v>0</v>
      </c>
      <c r="P86" s="77" t="n">
        <f aca="false">IF($C$4="Attiecināmās izmaksas",IF('6a+c+n'!$Q86="A",'6a+c+n'!P86,0),0)</f>
        <v>0</v>
      </c>
    </row>
    <row r="87" customFormat="false" ht="11.25" hidden="false" customHeight="false" outlineLevel="0" collapsed="false">
      <c r="A87" s="13" t="n">
        <f aca="false">IF(P87=0,0,IF(COUNTBLANK(P87)=1,0,COUNTA($P$14:P87)))</f>
        <v>0</v>
      </c>
      <c r="B87" s="76" t="str">
        <f aca="false">IF($C$4="Attiecināmās izmaksas",IF('6a+c+n'!$Q87="A",'6a+c+n'!B87,0),0)</f>
        <v>līg.c.</v>
      </c>
      <c r="C87" s="76" t="str">
        <f aca="false">IF($C$4="Attiecināmās izmaksas",IF('6a+c+n'!$Q87="A",'6a+c+n'!C87,0),0)</f>
        <v>Karnīzes skārda elementa montāža</v>
      </c>
      <c r="D87" s="76" t="str">
        <f aca="false">IF($C$4="Attiecināmās izmaksas",IF('6a+c+n'!$Q87="A",'6a+c+n'!D87,0),0)</f>
        <v>m</v>
      </c>
      <c r="E87" s="77"/>
      <c r="F87" s="75"/>
      <c r="G87" s="76"/>
      <c r="H87" s="76" t="n">
        <f aca="false">IF($C$4="Attiecināmās izmaksas",IF('6a+c+n'!$Q87="A",'6a+c+n'!H87,0),0)</f>
        <v>0</v>
      </c>
      <c r="I87" s="76"/>
      <c r="J87" s="76"/>
      <c r="K87" s="77" t="n">
        <f aca="false">IF($C$4="Attiecināmās izmaksas",IF('6a+c+n'!$Q87="A",'6a+c+n'!K87,0),0)</f>
        <v>0</v>
      </c>
      <c r="L87" s="75" t="n">
        <f aca="false">IF($C$4="Attiecināmās izmaksas",IF('6a+c+n'!$Q87="A",'6a+c+n'!L87,0),0)</f>
        <v>0</v>
      </c>
      <c r="M87" s="76" t="n">
        <f aca="false">IF($C$4="Attiecināmās izmaksas",IF('6a+c+n'!$Q87="A",'6a+c+n'!M87,0),0)</f>
        <v>0</v>
      </c>
      <c r="N87" s="76" t="n">
        <f aca="false">IF($C$4="Attiecināmās izmaksas",IF('6a+c+n'!$Q87="A",'6a+c+n'!N87,0),0)</f>
        <v>0</v>
      </c>
      <c r="O87" s="76" t="n">
        <f aca="false">IF($C$4="Attiecināmās izmaksas",IF('6a+c+n'!$Q87="A",'6a+c+n'!O87,0),0)</f>
        <v>0</v>
      </c>
      <c r="P87" s="77" t="n">
        <f aca="false">IF($C$4="Attiecināmās izmaksas",IF('6a+c+n'!$Q87="A",'6a+c+n'!P87,0),0)</f>
        <v>0</v>
      </c>
    </row>
    <row r="88" customFormat="false" ht="22.5" hidden="false" customHeight="false" outlineLevel="0" collapsed="false">
      <c r="A88" s="13" t="n">
        <f aca="false">IF(P88=0,0,IF(COUNTBLANK(P88)=1,0,COUNTA($P$14:P88)))</f>
        <v>0</v>
      </c>
      <c r="B88" s="76" t="str">
        <f aca="false">IF($C$4="Attiecināmās izmaksas",IF('6a+c+n'!$Q88="A",'6a+c+n'!B88,0),0)</f>
        <v>līg.c.</v>
      </c>
      <c r="C88" s="76" t="str">
        <f aca="false">IF($C$4="Attiecināmās izmaksas",IF('6a+c+n'!$Q88="A",'6a+c+n'!C88,0),0)</f>
        <v>Jaunu rūpnieciski krāsotu skārda tekņu ar aizsargpārklājumu montēšana, dn 100.</v>
      </c>
      <c r="D88" s="76" t="str">
        <f aca="false">IF($C$4="Attiecināmās izmaksas",IF('6a+c+n'!$Q88="A",'6a+c+n'!D88,0),0)</f>
        <v>m</v>
      </c>
      <c r="E88" s="77"/>
      <c r="F88" s="75"/>
      <c r="G88" s="76"/>
      <c r="H88" s="76" t="n">
        <f aca="false">IF($C$4="Attiecināmās izmaksas",IF('6a+c+n'!$Q88="A",'6a+c+n'!H88,0),0)</f>
        <v>0</v>
      </c>
      <c r="I88" s="76"/>
      <c r="J88" s="76"/>
      <c r="K88" s="77" t="n">
        <f aca="false">IF($C$4="Attiecināmās izmaksas",IF('6a+c+n'!$Q88="A",'6a+c+n'!K88,0),0)</f>
        <v>0</v>
      </c>
      <c r="L88" s="75" t="n">
        <f aca="false">IF($C$4="Attiecināmās izmaksas",IF('6a+c+n'!$Q88="A",'6a+c+n'!L88,0),0)</f>
        <v>0</v>
      </c>
      <c r="M88" s="76" t="n">
        <f aca="false">IF($C$4="Attiecināmās izmaksas",IF('6a+c+n'!$Q88="A",'6a+c+n'!M88,0),0)</f>
        <v>0</v>
      </c>
      <c r="N88" s="76" t="n">
        <f aca="false">IF($C$4="Attiecināmās izmaksas",IF('6a+c+n'!$Q88="A",'6a+c+n'!N88,0),0)</f>
        <v>0</v>
      </c>
      <c r="O88" s="76" t="n">
        <f aca="false">IF($C$4="Attiecināmās izmaksas",IF('6a+c+n'!$Q88="A",'6a+c+n'!O88,0),0)</f>
        <v>0</v>
      </c>
      <c r="P88" s="77" t="n">
        <f aca="false">IF($C$4="Attiecināmās izmaksas",IF('6a+c+n'!$Q88="A",'6a+c+n'!P88,0),0)</f>
        <v>0</v>
      </c>
    </row>
    <row r="89" customFormat="false" ht="11.25" hidden="false" customHeight="false" outlineLevel="0" collapsed="false">
      <c r="A89" s="13" t="n">
        <f aca="false">IF(P89=0,0,IF(COUNTBLANK(P89)=1,0,COUNTA($P$14:P89)))</f>
        <v>0</v>
      </c>
      <c r="B89" s="76" t="str">
        <f aca="false">IF($C$4="Attiecināmās izmaksas",IF('6a+c+n'!$Q89="A",'6a+c+n'!B89,0),0)</f>
        <v>līg.c.</v>
      </c>
      <c r="C89" s="76" t="str">
        <f aca="false">IF($C$4="Attiecināmās izmaksas",IF('6a+c+n'!$Q89="A",'6a+c+n'!C89,0),0)</f>
        <v>Koka dzegu izbūve:</v>
      </c>
      <c r="D89" s="76" t="str">
        <f aca="false">IF($C$4="Attiecināmās izmaksas",IF('6a+c+n'!$Q89="A",'6a+c+n'!D89,0),0)</f>
        <v>kpl</v>
      </c>
      <c r="E89" s="77"/>
      <c r="F89" s="75"/>
      <c r="G89" s="76"/>
      <c r="H89" s="76" t="n">
        <f aca="false">IF($C$4="Attiecināmās izmaksas",IF('6a+c+n'!$Q89="A",'6a+c+n'!H89,0),0)</f>
        <v>0</v>
      </c>
      <c r="I89" s="76"/>
      <c r="J89" s="76"/>
      <c r="K89" s="77" t="n">
        <f aca="false">IF($C$4="Attiecināmās izmaksas",IF('6a+c+n'!$Q89="A",'6a+c+n'!K89,0),0)</f>
        <v>0</v>
      </c>
      <c r="L89" s="75" t="n">
        <f aca="false">IF($C$4="Attiecināmās izmaksas",IF('6a+c+n'!$Q89="A",'6a+c+n'!L89,0),0)</f>
        <v>0</v>
      </c>
      <c r="M89" s="76" t="n">
        <f aca="false">IF($C$4="Attiecināmās izmaksas",IF('6a+c+n'!$Q89="A",'6a+c+n'!M89,0),0)</f>
        <v>0</v>
      </c>
      <c r="N89" s="76" t="n">
        <f aca="false">IF($C$4="Attiecināmās izmaksas",IF('6a+c+n'!$Q89="A",'6a+c+n'!N89,0),0)</f>
        <v>0</v>
      </c>
      <c r="O89" s="76" t="n">
        <f aca="false">IF($C$4="Attiecināmās izmaksas",IF('6a+c+n'!$Q89="A",'6a+c+n'!O89,0),0)</f>
        <v>0</v>
      </c>
      <c r="P89" s="77" t="n">
        <f aca="false">IF($C$4="Attiecināmās izmaksas",IF('6a+c+n'!$Q89="A",'6a+c+n'!P89,0),0)</f>
        <v>0</v>
      </c>
    </row>
    <row r="90" customFormat="false" ht="11.25" hidden="false" customHeight="false" outlineLevel="0" collapsed="false">
      <c r="A90" s="13" t="n">
        <f aca="false">IF(P90=0,0,IF(COUNTBLANK(P90)=1,0,COUNTA($P$14:P90)))</f>
        <v>0</v>
      </c>
      <c r="B90" s="76" t="n">
        <f aca="false">IF($C$4="Attiecināmās izmaksas",IF('6a+c+n'!$Q90="A",'6a+c+n'!B90,0),0)</f>
        <v>0</v>
      </c>
      <c r="C90" s="76" t="str">
        <f aca="false">IF($C$4="Attiecināmās izmaksas",IF('6a+c+n'!$Q90="A",'6a+c+n'!C90,0),0)</f>
        <v>Dzegas spāru balstlata axh,=75x150.</v>
      </c>
      <c r="D90" s="76" t="str">
        <f aca="false">IF($C$4="Attiecināmās izmaksas",IF('6a+c+n'!$Q90="A",'6a+c+n'!D90,0),0)</f>
        <v>m³</v>
      </c>
      <c r="E90" s="77"/>
      <c r="F90" s="75"/>
      <c r="G90" s="76"/>
      <c r="H90" s="76" t="n">
        <f aca="false">IF($C$4="Attiecināmās izmaksas",IF('6a+c+n'!$Q90="A",'6a+c+n'!H90,0),0)</f>
        <v>0</v>
      </c>
      <c r="I90" s="76"/>
      <c r="J90" s="76"/>
      <c r="K90" s="77" t="n">
        <f aca="false">IF($C$4="Attiecināmās izmaksas",IF('6a+c+n'!$Q90="A",'6a+c+n'!K90,0),0)</f>
        <v>0</v>
      </c>
      <c r="L90" s="75" t="n">
        <f aca="false">IF($C$4="Attiecināmās izmaksas",IF('6a+c+n'!$Q90="A",'6a+c+n'!L90,0),0)</f>
        <v>0</v>
      </c>
      <c r="M90" s="76" t="n">
        <f aca="false">IF($C$4="Attiecināmās izmaksas",IF('6a+c+n'!$Q90="A",'6a+c+n'!M90,0),0)</f>
        <v>0</v>
      </c>
      <c r="N90" s="76" t="n">
        <f aca="false">IF($C$4="Attiecināmās izmaksas",IF('6a+c+n'!$Q90="A",'6a+c+n'!N90,0),0)</f>
        <v>0</v>
      </c>
      <c r="O90" s="76" t="n">
        <f aca="false">IF($C$4="Attiecināmās izmaksas",IF('6a+c+n'!$Q90="A",'6a+c+n'!O90,0),0)</f>
        <v>0</v>
      </c>
      <c r="P90" s="77" t="n">
        <f aca="false">IF($C$4="Attiecināmās izmaksas",IF('6a+c+n'!$Q90="A",'6a+c+n'!P90,0),0)</f>
        <v>0</v>
      </c>
    </row>
    <row r="91" customFormat="false" ht="11.25" hidden="false" customHeight="false" outlineLevel="0" collapsed="false">
      <c r="A91" s="13" t="n">
        <f aca="false">IF(P91=0,0,IF(COUNTBLANK(P91)=1,0,COUNTA($P$14:P91)))</f>
        <v>0</v>
      </c>
      <c r="B91" s="76" t="n">
        <f aca="false">IF($C$4="Attiecināmās izmaksas",IF('6a+c+n'!$Q91="A",'6a+c+n'!B91,0),0)</f>
        <v>0</v>
      </c>
      <c r="C91" s="76" t="str">
        <f aca="false">IF($C$4="Attiecināmās izmaksas",IF('6a+c+n'!$Q91="A",'6a+c+n'!C91,0),0)</f>
        <v>Dzegas spāres, axh=50x125</v>
      </c>
      <c r="D91" s="76" t="str">
        <f aca="false">IF($C$4="Attiecināmās izmaksas",IF('6a+c+n'!$Q91="A",'6a+c+n'!D91,0),0)</f>
        <v>m³</v>
      </c>
      <c r="E91" s="77"/>
      <c r="F91" s="75"/>
      <c r="G91" s="76"/>
      <c r="H91" s="76" t="n">
        <f aca="false">IF($C$4="Attiecināmās izmaksas",IF('6a+c+n'!$Q91="A",'6a+c+n'!H91,0),0)</f>
        <v>0</v>
      </c>
      <c r="I91" s="76"/>
      <c r="J91" s="76"/>
      <c r="K91" s="77" t="n">
        <f aca="false">IF($C$4="Attiecināmās izmaksas",IF('6a+c+n'!$Q91="A",'6a+c+n'!K91,0),0)</f>
        <v>0</v>
      </c>
      <c r="L91" s="75" t="n">
        <f aca="false">IF($C$4="Attiecināmās izmaksas",IF('6a+c+n'!$Q91="A",'6a+c+n'!L91,0),0)</f>
        <v>0</v>
      </c>
      <c r="M91" s="76" t="n">
        <f aca="false">IF($C$4="Attiecināmās izmaksas",IF('6a+c+n'!$Q91="A",'6a+c+n'!M91,0),0)</f>
        <v>0</v>
      </c>
      <c r="N91" s="76" t="n">
        <f aca="false">IF($C$4="Attiecināmās izmaksas",IF('6a+c+n'!$Q91="A",'6a+c+n'!N91,0),0)</f>
        <v>0</v>
      </c>
      <c r="O91" s="76" t="n">
        <f aca="false">IF($C$4="Attiecināmās izmaksas",IF('6a+c+n'!$Q91="A",'6a+c+n'!O91,0),0)</f>
        <v>0</v>
      </c>
      <c r="P91" s="77" t="n">
        <f aca="false">IF($C$4="Attiecināmās izmaksas",IF('6a+c+n'!$Q91="A",'6a+c+n'!P91,0),0)</f>
        <v>0</v>
      </c>
    </row>
    <row r="92" customFormat="false" ht="11.25" hidden="false" customHeight="false" outlineLevel="0" collapsed="false">
      <c r="A92" s="13" t="n">
        <f aca="false">IF(P92=0,0,IF(COUNTBLANK(P92)=1,0,COUNTA($P$14:P92)))</f>
        <v>0</v>
      </c>
      <c r="B92" s="76" t="n">
        <f aca="false">IF($C$4="Attiecināmās izmaksas",IF('6a+c+n'!$Q92="A",'6a+c+n'!B92,0),0)</f>
        <v>0</v>
      </c>
      <c r="C92" s="76" t="str">
        <f aca="false">IF($C$4="Attiecināmās izmaksas",IF('6a+c+n'!$Q92="A",'6a+c+n'!C92,0),0)</f>
        <v>Dzegas karkasa brusas, axb=75x25.</v>
      </c>
      <c r="D92" s="76" t="str">
        <f aca="false">IF($C$4="Attiecināmās izmaksas",IF('6a+c+n'!$Q92="A",'6a+c+n'!D92,0),0)</f>
        <v>m³</v>
      </c>
      <c r="E92" s="77"/>
      <c r="F92" s="75"/>
      <c r="G92" s="76"/>
      <c r="H92" s="76" t="n">
        <f aca="false">IF($C$4="Attiecināmās izmaksas",IF('6a+c+n'!$Q92="A",'6a+c+n'!H92,0),0)</f>
        <v>0</v>
      </c>
      <c r="I92" s="76"/>
      <c r="J92" s="76"/>
      <c r="K92" s="77" t="n">
        <f aca="false">IF($C$4="Attiecināmās izmaksas",IF('6a+c+n'!$Q92="A",'6a+c+n'!K92,0),0)</f>
        <v>0</v>
      </c>
      <c r="L92" s="75" t="n">
        <f aca="false">IF($C$4="Attiecināmās izmaksas",IF('6a+c+n'!$Q92="A",'6a+c+n'!L92,0),0)</f>
        <v>0</v>
      </c>
      <c r="M92" s="76" t="n">
        <f aca="false">IF($C$4="Attiecināmās izmaksas",IF('6a+c+n'!$Q92="A",'6a+c+n'!M92,0),0)</f>
        <v>0</v>
      </c>
      <c r="N92" s="76" t="n">
        <f aca="false">IF($C$4="Attiecināmās izmaksas",IF('6a+c+n'!$Q92="A",'6a+c+n'!N92,0),0)</f>
        <v>0</v>
      </c>
      <c r="O92" s="76" t="n">
        <f aca="false">IF($C$4="Attiecināmās izmaksas",IF('6a+c+n'!$Q92="A",'6a+c+n'!O92,0),0)</f>
        <v>0</v>
      </c>
      <c r="P92" s="77" t="n">
        <f aca="false">IF($C$4="Attiecināmās izmaksas",IF('6a+c+n'!$Q92="A",'6a+c+n'!P92,0),0)</f>
        <v>0</v>
      </c>
    </row>
    <row r="93" customFormat="false" ht="11.25" hidden="false" customHeight="false" outlineLevel="0" collapsed="false">
      <c r="A93" s="13" t="n">
        <f aca="false">IF(P93=0,0,IF(COUNTBLANK(P93)=1,0,COUNTA($P$14:P93)))</f>
        <v>0</v>
      </c>
      <c r="B93" s="76" t="n">
        <f aca="false">IF($C$4="Attiecināmās izmaksas",IF('6a+c+n'!$Q93="A",'6a+c+n'!B93,0),0)</f>
        <v>0</v>
      </c>
      <c r="C93" s="76" t="str">
        <f aca="false">IF($C$4="Attiecināmās izmaksas",IF('6a+c+n'!$Q93="A",'6a+c+n'!C93,0),0)</f>
        <v>Malas dēlis, axh=25x125.</v>
      </c>
      <c r="D93" s="76" t="str">
        <f aca="false">IF($C$4="Attiecināmās izmaksas",IF('6a+c+n'!$Q93="A",'6a+c+n'!D93,0),0)</f>
        <v>m³</v>
      </c>
      <c r="E93" s="77"/>
      <c r="F93" s="75"/>
      <c r="G93" s="76"/>
      <c r="H93" s="76" t="n">
        <f aca="false">IF($C$4="Attiecināmās izmaksas",IF('6a+c+n'!$Q93="A",'6a+c+n'!H93,0),0)</f>
        <v>0</v>
      </c>
      <c r="I93" s="76"/>
      <c r="J93" s="76"/>
      <c r="K93" s="77" t="n">
        <f aca="false">IF($C$4="Attiecināmās izmaksas",IF('6a+c+n'!$Q93="A",'6a+c+n'!K93,0),0)</f>
        <v>0</v>
      </c>
      <c r="L93" s="75" t="n">
        <f aca="false">IF($C$4="Attiecināmās izmaksas",IF('6a+c+n'!$Q93="A",'6a+c+n'!L93,0),0)</f>
        <v>0</v>
      </c>
      <c r="M93" s="76" t="n">
        <f aca="false">IF($C$4="Attiecināmās izmaksas",IF('6a+c+n'!$Q93="A",'6a+c+n'!M93,0),0)</f>
        <v>0</v>
      </c>
      <c r="N93" s="76" t="n">
        <f aca="false">IF($C$4="Attiecināmās izmaksas",IF('6a+c+n'!$Q93="A",'6a+c+n'!N93,0),0)</f>
        <v>0</v>
      </c>
      <c r="O93" s="76" t="n">
        <f aca="false">IF($C$4="Attiecināmās izmaksas",IF('6a+c+n'!$Q93="A",'6a+c+n'!O93,0),0)</f>
        <v>0</v>
      </c>
      <c r="P93" s="77" t="n">
        <f aca="false">IF($C$4="Attiecināmās izmaksas",IF('6a+c+n'!$Q93="A",'6a+c+n'!P93,0),0)</f>
        <v>0</v>
      </c>
    </row>
    <row r="94" customFormat="false" ht="11.25" hidden="false" customHeight="false" outlineLevel="0" collapsed="false">
      <c r="A94" s="13" t="n">
        <f aca="false">IF(P94=0,0,IF(COUNTBLANK(P94)=1,0,COUNTA($P$14:P94)))</f>
        <v>0</v>
      </c>
      <c r="B94" s="76" t="n">
        <f aca="false">IF($C$4="Attiecināmās izmaksas",IF('6a+c+n'!$Q94="A",'6a+c+n'!B94,0),0)</f>
        <v>0</v>
      </c>
      <c r="C94" s="76" t="str">
        <f aca="false">IF($C$4="Attiecināmās izmaksas",IF('6a+c+n'!$Q94="A",'6a+c+n'!C94,0),0)</f>
        <v>Dēlis, axb=32x150 visā dzegas garumā.</v>
      </c>
      <c r="D94" s="76" t="str">
        <f aca="false">IF($C$4="Attiecināmās izmaksas",IF('6a+c+n'!$Q94="A",'6a+c+n'!D94,0),0)</f>
        <v>m³</v>
      </c>
      <c r="E94" s="77"/>
      <c r="F94" s="75"/>
      <c r="G94" s="76"/>
      <c r="H94" s="76" t="n">
        <f aca="false">IF($C$4="Attiecināmās izmaksas",IF('6a+c+n'!$Q94="A",'6a+c+n'!H94,0),0)</f>
        <v>0</v>
      </c>
      <c r="I94" s="76"/>
      <c r="J94" s="76"/>
      <c r="K94" s="77" t="n">
        <f aca="false">IF($C$4="Attiecināmās izmaksas",IF('6a+c+n'!$Q94="A",'6a+c+n'!K94,0),0)</f>
        <v>0</v>
      </c>
      <c r="L94" s="75" t="n">
        <f aca="false">IF($C$4="Attiecināmās izmaksas",IF('6a+c+n'!$Q94="A",'6a+c+n'!L94,0),0)</f>
        <v>0</v>
      </c>
      <c r="M94" s="76" t="n">
        <f aca="false">IF($C$4="Attiecināmās izmaksas",IF('6a+c+n'!$Q94="A",'6a+c+n'!M94,0),0)</f>
        <v>0</v>
      </c>
      <c r="N94" s="76" t="n">
        <f aca="false">IF($C$4="Attiecināmās izmaksas",IF('6a+c+n'!$Q94="A",'6a+c+n'!N94,0),0)</f>
        <v>0</v>
      </c>
      <c r="O94" s="76" t="n">
        <f aca="false">IF($C$4="Attiecināmās izmaksas",IF('6a+c+n'!$Q94="A",'6a+c+n'!O94,0),0)</f>
        <v>0</v>
      </c>
      <c r="P94" s="77" t="n">
        <f aca="false">IF($C$4="Attiecināmās izmaksas",IF('6a+c+n'!$Q94="A",'6a+c+n'!P94,0),0)</f>
        <v>0</v>
      </c>
    </row>
    <row r="95" customFormat="false" ht="11.25" hidden="false" customHeight="false" outlineLevel="0" collapsed="false">
      <c r="A95" s="13" t="n">
        <f aca="false">IF(P95=0,0,IF(COUNTBLANK(P95)=1,0,COUNTA($P$14:P95)))</f>
        <v>0</v>
      </c>
      <c r="B95" s="76" t="n">
        <f aca="false">IF($C$4="Attiecināmās izmaksas",IF('6a+c+n'!$Q95="A",'6a+c+n'!B95,0),0)</f>
        <v>0</v>
      </c>
      <c r="C95" s="76" t="str">
        <f aca="false">IF($C$4="Attiecināmās izmaksas",IF('6a+c+n'!$Q95="A",'6a+c+n'!C95,0),0)</f>
        <v>Metāla stūra uzliknis, axbxcxt 100x100x60x2,5mm</v>
      </c>
      <c r="D95" s="76" t="str">
        <f aca="false">IF($C$4="Attiecināmās izmaksas",IF('6a+c+n'!$Q95="A",'6a+c+n'!D95,0),0)</f>
        <v>gb</v>
      </c>
      <c r="E95" s="77"/>
      <c r="F95" s="75"/>
      <c r="G95" s="76"/>
      <c r="H95" s="76" t="n">
        <f aca="false">IF($C$4="Attiecināmās izmaksas",IF('6a+c+n'!$Q95="A",'6a+c+n'!H95,0),0)</f>
        <v>0</v>
      </c>
      <c r="I95" s="76"/>
      <c r="J95" s="76"/>
      <c r="K95" s="77" t="n">
        <f aca="false">IF($C$4="Attiecināmās izmaksas",IF('6a+c+n'!$Q95="A",'6a+c+n'!K95,0),0)</f>
        <v>0</v>
      </c>
      <c r="L95" s="75" t="n">
        <f aca="false">IF($C$4="Attiecināmās izmaksas",IF('6a+c+n'!$Q95="A",'6a+c+n'!L95,0),0)</f>
        <v>0</v>
      </c>
      <c r="M95" s="76" t="n">
        <f aca="false">IF($C$4="Attiecināmās izmaksas",IF('6a+c+n'!$Q95="A",'6a+c+n'!M95,0),0)</f>
        <v>0</v>
      </c>
      <c r="N95" s="76" t="n">
        <f aca="false">IF($C$4="Attiecināmās izmaksas",IF('6a+c+n'!$Q95="A",'6a+c+n'!N95,0),0)</f>
        <v>0</v>
      </c>
      <c r="O95" s="76" t="n">
        <f aca="false">IF($C$4="Attiecināmās izmaksas",IF('6a+c+n'!$Q95="A",'6a+c+n'!O95,0),0)</f>
        <v>0</v>
      </c>
      <c r="P95" s="77" t="n">
        <f aca="false">IF($C$4="Attiecināmās izmaksas",IF('6a+c+n'!$Q95="A",'6a+c+n'!P95,0),0)</f>
        <v>0</v>
      </c>
    </row>
    <row r="96" customFormat="false" ht="11.25" hidden="false" customHeight="false" outlineLevel="0" collapsed="false">
      <c r="A96" s="13" t="n">
        <f aca="false">IF(P96=0,0,IF(COUNTBLANK(P96)=1,0,COUNTA($P$14:P96)))</f>
        <v>0</v>
      </c>
      <c r="B96" s="76" t="n">
        <f aca="false">IF($C$4="Attiecināmās izmaksas",IF('6a+c+n'!$Q96="A",'6a+c+n'!B96,0),0)</f>
        <v>0</v>
      </c>
      <c r="C96" s="76" t="str">
        <f aca="false">IF($C$4="Attiecināmās izmaksas",IF('6a+c+n'!$Q96="A",'6a+c+n'!C96,0),0)</f>
        <v>Tērauda leņķa profils Nr.14/9, b=8mm</v>
      </c>
      <c r="D96" s="76" t="str">
        <f aca="false">IF($C$4="Attiecināmās izmaksas",IF('6a+c+n'!$Q96="A",'6a+c+n'!D96,0),0)</f>
        <v>kg</v>
      </c>
      <c r="E96" s="77"/>
      <c r="F96" s="75"/>
      <c r="G96" s="76"/>
      <c r="H96" s="76" t="n">
        <f aca="false">IF($C$4="Attiecināmās izmaksas",IF('6a+c+n'!$Q96="A",'6a+c+n'!H96,0),0)</f>
        <v>0</v>
      </c>
      <c r="I96" s="76"/>
      <c r="J96" s="76"/>
      <c r="K96" s="77" t="n">
        <f aca="false">IF($C$4="Attiecināmās izmaksas",IF('6a+c+n'!$Q96="A",'6a+c+n'!K96,0),0)</f>
        <v>0</v>
      </c>
      <c r="L96" s="75" t="n">
        <f aca="false">IF($C$4="Attiecināmās izmaksas",IF('6a+c+n'!$Q96="A",'6a+c+n'!L96,0),0)</f>
        <v>0</v>
      </c>
      <c r="M96" s="76" t="n">
        <f aca="false">IF($C$4="Attiecināmās izmaksas",IF('6a+c+n'!$Q96="A",'6a+c+n'!M96,0),0)</f>
        <v>0</v>
      </c>
      <c r="N96" s="76" t="n">
        <f aca="false">IF($C$4="Attiecināmās izmaksas",IF('6a+c+n'!$Q96="A",'6a+c+n'!N96,0),0)</f>
        <v>0</v>
      </c>
      <c r="O96" s="76" t="n">
        <f aca="false">IF($C$4="Attiecināmās izmaksas",IF('6a+c+n'!$Q96="A",'6a+c+n'!O96,0),0)</f>
        <v>0</v>
      </c>
      <c r="P96" s="77" t="n">
        <f aca="false">IF($C$4="Attiecināmās izmaksas",IF('6a+c+n'!$Q96="A",'6a+c+n'!P96,0),0)</f>
        <v>0</v>
      </c>
    </row>
    <row r="97" customFormat="false" ht="22.5" hidden="false" customHeight="false" outlineLevel="0" collapsed="false">
      <c r="A97" s="13" t="n">
        <f aca="false">IF(P97=0,0,IF(COUNTBLANK(P97)=1,0,COUNTA($P$14:P97)))</f>
        <v>0</v>
      </c>
      <c r="B97" s="76" t="n">
        <f aca="false">IF($C$4="Attiecināmās izmaksas",IF('6a+c+n'!$Q97="A",'6a+c+n'!B97,0),0)</f>
        <v>0</v>
      </c>
      <c r="C97" s="76" t="str">
        <f aca="false">IF($C$4="Attiecināmās izmaksas",IF('6a+c+n'!$Q97="A",'6a+c+n'!C97,0),0)</f>
        <v>Enkurskrūve, Ø10, l=200mm (ekviv.HILTI HUS3H M10)</v>
      </c>
      <c r="D97" s="76" t="str">
        <f aca="false">IF($C$4="Attiecināmās izmaksas",IF('6a+c+n'!$Q97="A",'6a+c+n'!D97,0),0)</f>
        <v>gb</v>
      </c>
      <c r="E97" s="77"/>
      <c r="F97" s="75"/>
      <c r="G97" s="76"/>
      <c r="H97" s="76" t="n">
        <f aca="false">IF($C$4="Attiecināmās izmaksas",IF('6a+c+n'!$Q97="A",'6a+c+n'!H97,0),0)</f>
        <v>0</v>
      </c>
      <c r="I97" s="76"/>
      <c r="J97" s="76"/>
      <c r="K97" s="77" t="n">
        <f aca="false">IF($C$4="Attiecināmās izmaksas",IF('6a+c+n'!$Q97="A",'6a+c+n'!K97,0),0)</f>
        <v>0</v>
      </c>
      <c r="L97" s="75" t="n">
        <f aca="false">IF($C$4="Attiecināmās izmaksas",IF('6a+c+n'!$Q97="A",'6a+c+n'!L97,0),0)</f>
        <v>0</v>
      </c>
      <c r="M97" s="76" t="n">
        <f aca="false">IF($C$4="Attiecināmās izmaksas",IF('6a+c+n'!$Q97="A",'6a+c+n'!M97,0),0)</f>
        <v>0</v>
      </c>
      <c r="N97" s="76" t="n">
        <f aca="false">IF($C$4="Attiecināmās izmaksas",IF('6a+c+n'!$Q97="A",'6a+c+n'!N97,0),0)</f>
        <v>0</v>
      </c>
      <c r="O97" s="76" t="n">
        <f aca="false">IF($C$4="Attiecināmās izmaksas",IF('6a+c+n'!$Q97="A",'6a+c+n'!O97,0),0)</f>
        <v>0</v>
      </c>
      <c r="P97" s="77" t="n">
        <f aca="false">IF($C$4="Attiecināmās izmaksas",IF('6a+c+n'!$Q97="A",'6a+c+n'!P97,0),0)</f>
        <v>0</v>
      </c>
    </row>
    <row r="98" customFormat="false" ht="33.75" hidden="false" customHeight="false" outlineLevel="0" collapsed="false">
      <c r="A98" s="13" t="n">
        <f aca="false">IF(P98=0,0,IF(COUNTBLANK(P98)=1,0,COUNTA($P$14:P98)))</f>
        <v>0</v>
      </c>
      <c r="B98" s="76" t="n">
        <f aca="false">IF($C$4="Attiecināmās izmaksas",IF('6a+c+n'!$Q98="A",'6a+c+n'!B98,0),0)</f>
        <v>0</v>
      </c>
      <c r="C98" s="76" t="str">
        <f aca="false">IF($C$4="Attiecināmās izmaksas",IF('6a+c+n'!$Q98="A",'6a+c+n'!C98,0),0)</f>
        <v>Enkurstienis, Ø10 l=150mm ar enkurmasu (ekviv. HILTI HIT-V M10, 
enkurmasa HILTI HY170)</v>
      </c>
      <c r="D98" s="76" t="str">
        <f aca="false">IF($C$4="Attiecināmās izmaksas",IF('6a+c+n'!$Q98="A",'6a+c+n'!D98,0),0)</f>
        <v>gb</v>
      </c>
      <c r="E98" s="77"/>
      <c r="F98" s="75"/>
      <c r="G98" s="76"/>
      <c r="H98" s="76" t="n">
        <f aca="false">IF($C$4="Attiecināmās izmaksas",IF('6a+c+n'!$Q98="A",'6a+c+n'!H98,0),0)</f>
        <v>0</v>
      </c>
      <c r="I98" s="76"/>
      <c r="J98" s="76"/>
      <c r="K98" s="77" t="n">
        <f aca="false">IF($C$4="Attiecināmās izmaksas",IF('6a+c+n'!$Q98="A",'6a+c+n'!K98,0),0)</f>
        <v>0</v>
      </c>
      <c r="L98" s="75" t="n">
        <f aca="false">IF($C$4="Attiecināmās izmaksas",IF('6a+c+n'!$Q98="A",'6a+c+n'!L98,0),0)</f>
        <v>0</v>
      </c>
      <c r="M98" s="76" t="n">
        <f aca="false">IF($C$4="Attiecināmās izmaksas",IF('6a+c+n'!$Q98="A",'6a+c+n'!M98,0),0)</f>
        <v>0</v>
      </c>
      <c r="N98" s="76" t="n">
        <f aca="false">IF($C$4="Attiecināmās izmaksas",IF('6a+c+n'!$Q98="A",'6a+c+n'!N98,0),0)</f>
        <v>0</v>
      </c>
      <c r="O98" s="76" t="n">
        <f aca="false">IF($C$4="Attiecināmās izmaksas",IF('6a+c+n'!$Q98="A",'6a+c+n'!O98,0),0)</f>
        <v>0</v>
      </c>
      <c r="P98" s="77" t="n">
        <f aca="false">IF($C$4="Attiecināmās izmaksas",IF('6a+c+n'!$Q98="A",'6a+c+n'!P98,0),0)</f>
        <v>0</v>
      </c>
    </row>
    <row r="99" customFormat="false" ht="11.25" hidden="false" customHeight="false" outlineLevel="0" collapsed="false">
      <c r="A99" s="13" t="n">
        <f aca="false">IF(P99=0,0,IF(COUNTBLANK(P99)=1,0,COUNTA($P$14:P99)))</f>
        <v>0</v>
      </c>
      <c r="B99" s="76" t="n">
        <f aca="false">IF($C$4="Attiecināmās izmaksas",IF('6a+c+n'!$Q99="A",'6a+c+n'!B99,0),0)</f>
        <v>0</v>
      </c>
      <c r="C99" s="76" t="str">
        <f aca="false">IF($C$4="Attiecināmās izmaksas",IF('6a+c+n'!$Q99="A",'6a+c+n'!C99,0),0)</f>
        <v>Ruberoīda kārta zem latojuma</v>
      </c>
      <c r="D99" s="76" t="str">
        <f aca="false">IF($C$4="Attiecināmās izmaksas",IF('6a+c+n'!$Q99="A",'6a+c+n'!D99,0),0)</f>
        <v>m²</v>
      </c>
      <c r="E99" s="77"/>
      <c r="F99" s="75"/>
      <c r="G99" s="76"/>
      <c r="H99" s="76" t="n">
        <f aca="false">IF($C$4="Attiecināmās izmaksas",IF('6a+c+n'!$Q99="A",'6a+c+n'!H99,0),0)</f>
        <v>0</v>
      </c>
      <c r="I99" s="76"/>
      <c r="J99" s="76"/>
      <c r="K99" s="77" t="n">
        <f aca="false">IF($C$4="Attiecināmās izmaksas",IF('6a+c+n'!$Q99="A",'6a+c+n'!K99,0),0)</f>
        <v>0</v>
      </c>
      <c r="L99" s="75" t="n">
        <f aca="false">IF($C$4="Attiecināmās izmaksas",IF('6a+c+n'!$Q99="A",'6a+c+n'!L99,0),0)</f>
        <v>0</v>
      </c>
      <c r="M99" s="76" t="n">
        <f aca="false">IF($C$4="Attiecināmās izmaksas",IF('6a+c+n'!$Q99="A",'6a+c+n'!M99,0),0)</f>
        <v>0</v>
      </c>
      <c r="N99" s="76" t="n">
        <f aca="false">IF($C$4="Attiecināmās izmaksas",IF('6a+c+n'!$Q99="A",'6a+c+n'!N99,0),0)</f>
        <v>0</v>
      </c>
      <c r="O99" s="76" t="n">
        <f aca="false">IF($C$4="Attiecināmās izmaksas",IF('6a+c+n'!$Q99="A",'6a+c+n'!O99,0),0)</f>
        <v>0</v>
      </c>
      <c r="P99" s="77" t="n">
        <f aca="false">IF($C$4="Attiecināmās izmaksas",IF('6a+c+n'!$Q99="A",'6a+c+n'!P99,0),0)</f>
        <v>0</v>
      </c>
    </row>
    <row r="100" customFormat="false" ht="22.5" hidden="false" customHeight="false" outlineLevel="0" collapsed="false">
      <c r="A100" s="13" t="n">
        <f aca="false">IF(P100=0,0,IF(COUNTBLANK(P100)=1,0,COUNTA($P$14:P100)))</f>
        <v>0</v>
      </c>
      <c r="B100" s="76" t="str">
        <f aca="false">IF($C$4="Attiecināmās izmaksas",IF('6a+c+n'!$Q100="A",'6a+c+n'!B100,0),0)</f>
        <v>līg.c.</v>
      </c>
      <c r="C100" s="76" t="str">
        <f aca="false">IF($C$4="Attiecināmās izmaksas",IF('6a+c+n'!$Q100="A",'6a+c+n'!C100,0),0)</f>
        <v>       Koka el.apstrāde ar pretuguns un prettrupes sastāvu.</v>
      </c>
      <c r="D100" s="76" t="str">
        <f aca="false">IF($C$4="Attiecināmās izmaksas",IF('6a+c+n'!$Q100="A",'6a+c+n'!D100,0),0)</f>
        <v>m²</v>
      </c>
      <c r="E100" s="77"/>
      <c r="F100" s="75"/>
      <c r="G100" s="76"/>
      <c r="H100" s="76" t="n">
        <f aca="false">IF($C$4="Attiecināmās izmaksas",IF('6a+c+n'!$Q100="A",'6a+c+n'!H100,0),0)</f>
        <v>0</v>
      </c>
      <c r="I100" s="76"/>
      <c r="J100" s="76"/>
      <c r="K100" s="77" t="n">
        <f aca="false">IF($C$4="Attiecināmās izmaksas",IF('6a+c+n'!$Q100="A",'6a+c+n'!K100,0),0)</f>
        <v>0</v>
      </c>
      <c r="L100" s="75" t="n">
        <f aca="false">IF($C$4="Attiecināmās izmaksas",IF('6a+c+n'!$Q100="A",'6a+c+n'!L100,0),0)</f>
        <v>0</v>
      </c>
      <c r="M100" s="76" t="n">
        <f aca="false">IF($C$4="Attiecināmās izmaksas",IF('6a+c+n'!$Q100="A",'6a+c+n'!M100,0),0)</f>
        <v>0</v>
      </c>
      <c r="N100" s="76" t="n">
        <f aca="false">IF($C$4="Attiecināmās izmaksas",IF('6a+c+n'!$Q100="A",'6a+c+n'!N100,0),0)</f>
        <v>0</v>
      </c>
      <c r="O100" s="76" t="n">
        <f aca="false">IF($C$4="Attiecināmās izmaksas",IF('6a+c+n'!$Q100="A",'6a+c+n'!O100,0),0)</f>
        <v>0</v>
      </c>
      <c r="P100" s="77" t="n">
        <f aca="false">IF($C$4="Attiecināmās izmaksas",IF('6a+c+n'!$Q100="A",'6a+c+n'!P100,0),0)</f>
        <v>0</v>
      </c>
    </row>
    <row r="101" customFormat="false" ht="11.25" hidden="false" customHeight="false" outlineLevel="0" collapsed="false">
      <c r="A101" s="13" t="n">
        <f aca="false">IF(P101=0,0,IF(COUNTBLANK(P101)=1,0,COUNTA($P$14:P101)))</f>
        <v>0</v>
      </c>
      <c r="B101" s="76" t="n">
        <f aca="false">IF($C$4="Attiecināmās izmaksas",IF('6a+c+n'!$Q101="A",'6a+c+n'!B101,0),0)</f>
        <v>0</v>
      </c>
      <c r="C101" s="76" t="str">
        <f aca="false">IF($C$4="Attiecināmās izmaksas",IF('6a+c+n'!$Q101="A",'6a+c+n'!C101,0),0)</f>
        <v>KA-1U  vai ekvivalents</v>
      </c>
      <c r="D101" s="76" t="str">
        <f aca="false">IF($C$4="Attiecināmās izmaksas",IF('6a+c+n'!$Q101="A",'6a+c+n'!D101,0),0)</f>
        <v>l</v>
      </c>
      <c r="E101" s="77"/>
      <c r="F101" s="75"/>
      <c r="G101" s="76"/>
      <c r="H101" s="76" t="n">
        <f aca="false">IF($C$4="Attiecināmās izmaksas",IF('6a+c+n'!$Q101="A",'6a+c+n'!H101,0),0)</f>
        <v>0</v>
      </c>
      <c r="I101" s="76"/>
      <c r="J101" s="76"/>
      <c r="K101" s="77" t="n">
        <f aca="false">IF($C$4="Attiecināmās izmaksas",IF('6a+c+n'!$Q101="A",'6a+c+n'!K101,0),0)</f>
        <v>0</v>
      </c>
      <c r="L101" s="75" t="n">
        <f aca="false">IF($C$4="Attiecināmās izmaksas",IF('6a+c+n'!$Q101="A",'6a+c+n'!L101,0),0)</f>
        <v>0</v>
      </c>
      <c r="M101" s="76" t="n">
        <f aca="false">IF($C$4="Attiecināmās izmaksas",IF('6a+c+n'!$Q101="A",'6a+c+n'!M101,0),0)</f>
        <v>0</v>
      </c>
      <c r="N101" s="76" t="n">
        <f aca="false">IF($C$4="Attiecināmās izmaksas",IF('6a+c+n'!$Q101="A",'6a+c+n'!N101,0),0)</f>
        <v>0</v>
      </c>
      <c r="O101" s="76" t="n">
        <f aca="false">IF($C$4="Attiecināmās izmaksas",IF('6a+c+n'!$Q101="A",'6a+c+n'!O101,0),0)</f>
        <v>0</v>
      </c>
      <c r="P101" s="77" t="n">
        <f aca="false">IF($C$4="Attiecināmās izmaksas",IF('6a+c+n'!$Q101="A",'6a+c+n'!P101,0),0)</f>
        <v>0</v>
      </c>
    </row>
    <row r="102" customFormat="false" ht="11.25" hidden="false" customHeight="false" outlineLevel="0" collapsed="false">
      <c r="A102" s="13" t="n">
        <f aca="false">IF(P102=0,0,IF(COUNTBLANK(P102)=1,0,COUNTA($P$14:P102)))</f>
        <v>0</v>
      </c>
      <c r="B102" s="76" t="str">
        <f aca="false">IF($C$4="Attiecināmās izmaksas",IF('6a+c+n'!$Q102="A",'6a+c+n'!B102,0),0)</f>
        <v>līg.c.</v>
      </c>
      <c r="C102" s="76" t="str">
        <f aca="false">IF($C$4="Attiecināmās izmaksas",IF('6a+c+n'!$Q102="A",'6a+c+n'!C102,0),0)</f>
        <v>        Pretkorozijas krāsojums</v>
      </c>
      <c r="D102" s="76" t="str">
        <f aca="false">IF($C$4="Attiecināmās izmaksas",IF('6a+c+n'!$Q102="A",'6a+c+n'!D102,0),0)</f>
        <v>m²</v>
      </c>
      <c r="E102" s="77"/>
      <c r="F102" s="75"/>
      <c r="G102" s="76"/>
      <c r="H102" s="76" t="n">
        <f aca="false">IF($C$4="Attiecināmās izmaksas",IF('6a+c+n'!$Q102="A",'6a+c+n'!H102,0),0)</f>
        <v>0</v>
      </c>
      <c r="I102" s="76"/>
      <c r="J102" s="76"/>
      <c r="K102" s="77" t="n">
        <f aca="false">IF($C$4="Attiecināmās izmaksas",IF('6a+c+n'!$Q102="A",'6a+c+n'!K102,0),0)</f>
        <v>0</v>
      </c>
      <c r="L102" s="75" t="n">
        <f aca="false">IF($C$4="Attiecināmās izmaksas",IF('6a+c+n'!$Q102="A",'6a+c+n'!L102,0),0)</f>
        <v>0</v>
      </c>
      <c r="M102" s="76" t="n">
        <f aca="false">IF($C$4="Attiecināmās izmaksas",IF('6a+c+n'!$Q102="A",'6a+c+n'!M102,0),0)</f>
        <v>0</v>
      </c>
      <c r="N102" s="76" t="n">
        <f aca="false">IF($C$4="Attiecināmās izmaksas",IF('6a+c+n'!$Q102="A",'6a+c+n'!N102,0),0)</f>
        <v>0</v>
      </c>
      <c r="O102" s="76" t="n">
        <f aca="false">IF($C$4="Attiecināmās izmaksas",IF('6a+c+n'!$Q102="A",'6a+c+n'!O102,0),0)</f>
        <v>0</v>
      </c>
      <c r="P102" s="77" t="n">
        <f aca="false">IF($C$4="Attiecināmās izmaksas",IF('6a+c+n'!$Q102="A",'6a+c+n'!P102,0),0)</f>
        <v>0</v>
      </c>
    </row>
    <row r="103" customFormat="false" ht="11.25" hidden="false" customHeight="false" outlineLevel="0" collapsed="false">
      <c r="A103" s="13" t="n">
        <f aca="false">IF(P103=0,0,IF(COUNTBLANK(P103)=1,0,COUNTA($P$14:P103)))</f>
        <v>0</v>
      </c>
      <c r="B103" s="76" t="n">
        <f aca="false">IF($C$4="Attiecināmās izmaksas",IF('6a+c+n'!$Q103="A",'6a+c+n'!B103,0),0)</f>
        <v>0</v>
      </c>
      <c r="C103" s="76" t="str">
        <f aca="false">IF($C$4="Attiecināmās izmaksas",IF('6a+c+n'!$Q103="A",'6a+c+n'!C103,0),0)</f>
        <v>grunts ekviv. Korrostop</v>
      </c>
      <c r="D103" s="76" t="str">
        <f aca="false">IF($C$4="Attiecināmās izmaksas",IF('6a+c+n'!$Q103="A",'6a+c+n'!D103,0),0)</f>
        <v>kg</v>
      </c>
      <c r="E103" s="77"/>
      <c r="F103" s="75"/>
      <c r="G103" s="76"/>
      <c r="H103" s="76" t="n">
        <f aca="false">IF($C$4="Attiecināmās izmaksas",IF('6a+c+n'!$Q103="A",'6a+c+n'!H103,0),0)</f>
        <v>0</v>
      </c>
      <c r="I103" s="76"/>
      <c r="J103" s="76"/>
      <c r="K103" s="77" t="n">
        <f aca="false">IF($C$4="Attiecināmās izmaksas",IF('6a+c+n'!$Q103="A",'6a+c+n'!K103,0),0)</f>
        <v>0</v>
      </c>
      <c r="L103" s="75" t="n">
        <f aca="false">IF($C$4="Attiecināmās izmaksas",IF('6a+c+n'!$Q103="A",'6a+c+n'!L103,0),0)</f>
        <v>0</v>
      </c>
      <c r="M103" s="76" t="n">
        <f aca="false">IF($C$4="Attiecināmās izmaksas",IF('6a+c+n'!$Q103="A",'6a+c+n'!M103,0),0)</f>
        <v>0</v>
      </c>
      <c r="N103" s="76" t="n">
        <f aca="false">IF($C$4="Attiecināmās izmaksas",IF('6a+c+n'!$Q103="A",'6a+c+n'!N103,0),0)</f>
        <v>0</v>
      </c>
      <c r="O103" s="76" t="n">
        <f aca="false">IF($C$4="Attiecināmās izmaksas",IF('6a+c+n'!$Q103="A",'6a+c+n'!O103,0),0)</f>
        <v>0</v>
      </c>
      <c r="P103" s="77" t="n">
        <f aca="false">IF($C$4="Attiecināmās izmaksas",IF('6a+c+n'!$Q103="A",'6a+c+n'!P103,0),0)</f>
        <v>0</v>
      </c>
    </row>
    <row r="104" customFormat="false" ht="11.25" hidden="false" customHeight="false" outlineLevel="0" collapsed="false">
      <c r="A104" s="13" t="n">
        <f aca="false">IF(P104=0,0,IF(COUNTBLANK(P104)=1,0,COUNTA($P$14:P104)))</f>
        <v>0</v>
      </c>
      <c r="B104" s="76" t="str">
        <f aca="false">IF($C$4="Attiecināmās izmaksas",IF('6a+c+n'!$Q104="A",'6a+c+n'!B104,0),0)</f>
        <v>līg.c.</v>
      </c>
      <c r="C104" s="76" t="str">
        <f aca="false">IF($C$4="Attiecināmās izmaksas",IF('6a+c+n'!$Q104="A",'6a+c+n'!C104,0),0)</f>
        <v>EPS  ielikņa montēšana (solis 1.2 m) ∅70mm</v>
      </c>
      <c r="D104" s="76" t="str">
        <f aca="false">IF($C$4="Attiecināmās izmaksas",IF('6a+c+n'!$Q104="A",'6a+c+n'!D104,0),0)</f>
        <v>gb.</v>
      </c>
      <c r="E104" s="77"/>
      <c r="F104" s="75"/>
      <c r="G104" s="76"/>
      <c r="H104" s="76" t="n">
        <f aca="false">IF($C$4="Attiecināmās izmaksas",IF('6a+c+n'!$Q104="A",'6a+c+n'!H104,0),0)</f>
        <v>0</v>
      </c>
      <c r="I104" s="76"/>
      <c r="J104" s="76"/>
      <c r="K104" s="77" t="n">
        <f aca="false">IF($C$4="Attiecināmās izmaksas",IF('6a+c+n'!$Q104="A",'6a+c+n'!K104,0),0)</f>
        <v>0</v>
      </c>
      <c r="L104" s="75" t="n">
        <f aca="false">IF($C$4="Attiecināmās izmaksas",IF('6a+c+n'!$Q104="A",'6a+c+n'!L104,0),0)</f>
        <v>0</v>
      </c>
      <c r="M104" s="76" t="n">
        <f aca="false">IF($C$4="Attiecināmās izmaksas",IF('6a+c+n'!$Q104="A",'6a+c+n'!M104,0),0)</f>
        <v>0</v>
      </c>
      <c r="N104" s="76" t="n">
        <f aca="false">IF($C$4="Attiecināmās izmaksas",IF('6a+c+n'!$Q104="A",'6a+c+n'!N104,0),0)</f>
        <v>0</v>
      </c>
      <c r="O104" s="76" t="n">
        <f aca="false">IF($C$4="Attiecināmās izmaksas",IF('6a+c+n'!$Q104="A",'6a+c+n'!O104,0),0)</f>
        <v>0</v>
      </c>
      <c r="P104" s="77" t="n">
        <f aca="false">IF($C$4="Attiecināmās izmaksas",IF('6a+c+n'!$Q104="A",'6a+c+n'!P104,0),0)</f>
        <v>0</v>
      </c>
    </row>
    <row r="105" customFormat="false" ht="11.25" hidden="false" customHeight="false" outlineLevel="0" collapsed="false">
      <c r="A105" s="13" t="n">
        <f aca="false">IF(P105=0,0,IF(COUNTBLANK(P105)=1,0,COUNTA($P$14:P105)))</f>
        <v>0</v>
      </c>
      <c r="B105" s="76" t="str">
        <f aca="false">IF($C$4="Attiecināmās izmaksas",IF('6a+c+n'!$Q105="A",'6a+c+n'!B105,0),0)</f>
        <v>līg.c.</v>
      </c>
      <c r="C105" s="76" t="str">
        <f aca="false">IF($C$4="Attiecināmās izmaksas",IF('6a+c+n'!$Q105="A",'6a+c+n'!C105,0),0)</f>
        <v>Renes skavas montēšana</v>
      </c>
      <c r="D105" s="76" t="str">
        <f aca="false">IF($C$4="Attiecināmās izmaksas",IF('6a+c+n'!$Q105="A",'6a+c+n'!D105,0),0)</f>
        <v>gb.</v>
      </c>
      <c r="E105" s="77"/>
      <c r="F105" s="75"/>
      <c r="G105" s="76"/>
      <c r="H105" s="76" t="n">
        <f aca="false">IF($C$4="Attiecināmās izmaksas",IF('6a+c+n'!$Q105="A",'6a+c+n'!H105,0),0)</f>
        <v>0</v>
      </c>
      <c r="I105" s="76"/>
      <c r="J105" s="76"/>
      <c r="K105" s="77" t="n">
        <f aca="false">IF($C$4="Attiecināmās izmaksas",IF('6a+c+n'!$Q105="A",'6a+c+n'!K105,0),0)</f>
        <v>0</v>
      </c>
      <c r="L105" s="75" t="n">
        <f aca="false">IF($C$4="Attiecināmās izmaksas",IF('6a+c+n'!$Q105="A",'6a+c+n'!L105,0),0)</f>
        <v>0</v>
      </c>
      <c r="M105" s="76" t="n">
        <f aca="false">IF($C$4="Attiecināmās izmaksas",IF('6a+c+n'!$Q105="A",'6a+c+n'!M105,0),0)</f>
        <v>0</v>
      </c>
      <c r="N105" s="76" t="n">
        <f aca="false">IF($C$4="Attiecināmās izmaksas",IF('6a+c+n'!$Q105="A",'6a+c+n'!N105,0),0)</f>
        <v>0</v>
      </c>
      <c r="O105" s="76" t="n">
        <f aca="false">IF($C$4="Attiecināmās izmaksas",IF('6a+c+n'!$Q105="A",'6a+c+n'!O105,0),0)</f>
        <v>0</v>
      </c>
      <c r="P105" s="77" t="n">
        <f aca="false">IF($C$4="Attiecināmās izmaksas",IF('6a+c+n'!$Q105="A",'6a+c+n'!P105,0),0)</f>
        <v>0</v>
      </c>
    </row>
    <row r="106" customFormat="false" ht="22.5" hidden="false" customHeight="false" outlineLevel="0" collapsed="false">
      <c r="A106" s="13" t="n">
        <f aca="false">IF(P106=0,0,IF(COUNTBLANK(P106)=1,0,COUNTA($P$14:P106)))</f>
        <v>0</v>
      </c>
      <c r="B106" s="76" t="str">
        <f aca="false">IF($C$4="Attiecināmās izmaksas",IF('6a+c+n'!$Q106="A",'6a+c+n'!B106,0),0)</f>
        <v>līg.c.</v>
      </c>
      <c r="C106" s="76" t="str">
        <f aca="false">IF($C$4="Attiecināmās izmaksas",IF('6a+c+n'!$Q106="A",'6a+c+n'!C106,0),0)</f>
        <v>Jaunu rūpnieciski krāsotu skārda noteku ar aizsargpārklājumu montēšana, dn 100.</v>
      </c>
      <c r="D106" s="76" t="str">
        <f aca="false">IF($C$4="Attiecināmās izmaksas",IF('6a+c+n'!$Q106="A",'6a+c+n'!D106,0),0)</f>
        <v>m</v>
      </c>
      <c r="E106" s="77"/>
      <c r="F106" s="75"/>
      <c r="G106" s="76"/>
      <c r="H106" s="76" t="n">
        <f aca="false">IF($C$4="Attiecināmās izmaksas",IF('6a+c+n'!$Q106="A",'6a+c+n'!H106,0),0)</f>
        <v>0</v>
      </c>
      <c r="I106" s="76"/>
      <c r="J106" s="76"/>
      <c r="K106" s="77" t="n">
        <f aca="false">IF($C$4="Attiecināmās izmaksas",IF('6a+c+n'!$Q106="A",'6a+c+n'!K106,0),0)</f>
        <v>0</v>
      </c>
      <c r="L106" s="75" t="n">
        <f aca="false">IF($C$4="Attiecināmās izmaksas",IF('6a+c+n'!$Q106="A",'6a+c+n'!L106,0),0)</f>
        <v>0</v>
      </c>
      <c r="M106" s="76" t="n">
        <f aca="false">IF($C$4="Attiecināmās izmaksas",IF('6a+c+n'!$Q106="A",'6a+c+n'!M106,0),0)</f>
        <v>0</v>
      </c>
      <c r="N106" s="76" t="n">
        <f aca="false">IF($C$4="Attiecināmās izmaksas",IF('6a+c+n'!$Q106="A",'6a+c+n'!N106,0),0)</f>
        <v>0</v>
      </c>
      <c r="O106" s="76" t="n">
        <f aca="false">IF($C$4="Attiecināmās izmaksas",IF('6a+c+n'!$Q106="A",'6a+c+n'!O106,0),0)</f>
        <v>0</v>
      </c>
      <c r="P106" s="77" t="n">
        <f aca="false">IF($C$4="Attiecināmās izmaksas",IF('6a+c+n'!$Q106="A",'6a+c+n'!P106,0),0)</f>
        <v>0</v>
      </c>
    </row>
    <row r="107" customFormat="false" ht="11.25" hidden="false" customHeight="false" outlineLevel="0" collapsed="false">
      <c r="A107" s="13" t="n">
        <f aca="false">IF(P107=0,0,IF(COUNTBLANK(P107)=1,0,COUNTA($P$14:P107)))</f>
        <v>0</v>
      </c>
      <c r="B107" s="76" t="str">
        <f aca="false">IF($C$4="Attiecināmās izmaksas",IF('6a+c+n'!$Q107="A",'6a+c+n'!B107,0),0)</f>
        <v>līg.c.</v>
      </c>
      <c r="C107" s="76" t="str">
        <f aca="false">IF($C$4="Attiecināmās izmaksas",IF('6a+c+n'!$Q107="A",'6a+c+n'!C107,0),0)</f>
        <v>Dzegas dēļa krāsošana ar koka krāsu</v>
      </c>
      <c r="D107" s="76" t="str">
        <f aca="false">IF($C$4="Attiecināmās izmaksas",IF('6a+c+n'!$Q107="A",'6a+c+n'!D107,0),0)</f>
        <v>m²</v>
      </c>
      <c r="E107" s="77"/>
      <c r="F107" s="75"/>
      <c r="G107" s="76"/>
      <c r="H107" s="76" t="n">
        <f aca="false">IF($C$4="Attiecināmās izmaksas",IF('6a+c+n'!$Q107="A",'6a+c+n'!H107,0),0)</f>
        <v>0</v>
      </c>
      <c r="I107" s="76"/>
      <c r="J107" s="76"/>
      <c r="K107" s="77" t="n">
        <f aca="false">IF($C$4="Attiecināmās izmaksas",IF('6a+c+n'!$Q107="A",'6a+c+n'!K107,0),0)</f>
        <v>0</v>
      </c>
      <c r="L107" s="75" t="n">
        <f aca="false">IF($C$4="Attiecināmās izmaksas",IF('6a+c+n'!$Q107="A",'6a+c+n'!L107,0),0)</f>
        <v>0</v>
      </c>
      <c r="M107" s="76" t="n">
        <f aca="false">IF($C$4="Attiecināmās izmaksas",IF('6a+c+n'!$Q107="A",'6a+c+n'!M107,0),0)</f>
        <v>0</v>
      </c>
      <c r="N107" s="76" t="n">
        <f aca="false">IF($C$4="Attiecināmās izmaksas",IF('6a+c+n'!$Q107="A",'6a+c+n'!N107,0),0)</f>
        <v>0</v>
      </c>
      <c r="O107" s="76" t="n">
        <f aca="false">IF($C$4="Attiecināmās izmaksas",IF('6a+c+n'!$Q107="A",'6a+c+n'!O107,0),0)</f>
        <v>0</v>
      </c>
      <c r="P107" s="77" t="n">
        <f aca="false">IF($C$4="Attiecināmās izmaksas",IF('6a+c+n'!$Q107="A",'6a+c+n'!P107,0),0)</f>
        <v>0</v>
      </c>
    </row>
    <row r="108" customFormat="false" ht="11.25" hidden="false" customHeight="false" outlineLevel="0" collapsed="false">
      <c r="A108" s="13" t="n">
        <f aca="false">IF(P108=0,0,IF(COUNTBLANK(P108)=1,0,COUNTA($P$14:P108)))</f>
        <v>0</v>
      </c>
      <c r="B108" s="76" t="n">
        <f aca="false">IF($C$4="Attiecināmās izmaksas",IF('6a+c+n'!$Q108="A",'6a+c+n'!B108,0),0)</f>
        <v>0</v>
      </c>
      <c r="C108" s="76" t="str">
        <f aca="false">IF($C$4="Attiecināmās izmaksas",IF('6a+c+n'!$Q108="A",'6a+c+n'!C108,0),0)</f>
        <v>Krāsa </v>
      </c>
      <c r="D108" s="76" t="str">
        <f aca="false">IF($C$4="Attiecināmās izmaksas",IF('6a+c+n'!$Q108="A",'6a+c+n'!D108,0),0)</f>
        <v>kg</v>
      </c>
      <c r="E108" s="77"/>
      <c r="F108" s="75"/>
      <c r="G108" s="76"/>
      <c r="H108" s="76" t="n">
        <f aca="false">IF($C$4="Attiecināmās izmaksas",IF('6a+c+n'!$Q108="A",'6a+c+n'!H108,0),0)</f>
        <v>0</v>
      </c>
      <c r="I108" s="76"/>
      <c r="J108" s="76"/>
      <c r="K108" s="77" t="n">
        <f aca="false">IF($C$4="Attiecināmās izmaksas",IF('6a+c+n'!$Q108="A",'6a+c+n'!K108,0),0)</f>
        <v>0</v>
      </c>
      <c r="L108" s="75" t="n">
        <f aca="false">IF($C$4="Attiecināmās izmaksas",IF('6a+c+n'!$Q108="A",'6a+c+n'!L108,0),0)</f>
        <v>0</v>
      </c>
      <c r="M108" s="76" t="n">
        <f aca="false">IF($C$4="Attiecināmās izmaksas",IF('6a+c+n'!$Q108="A",'6a+c+n'!M108,0),0)</f>
        <v>0</v>
      </c>
      <c r="N108" s="76" t="n">
        <f aca="false">IF($C$4="Attiecināmās izmaksas",IF('6a+c+n'!$Q108="A",'6a+c+n'!N108,0),0)</f>
        <v>0</v>
      </c>
      <c r="O108" s="76" t="n">
        <f aca="false">IF($C$4="Attiecināmās izmaksas",IF('6a+c+n'!$Q108="A",'6a+c+n'!O108,0),0)</f>
        <v>0</v>
      </c>
      <c r="P108" s="77" t="n">
        <f aca="false">IF($C$4="Attiecināmās izmaksas",IF('6a+c+n'!$Q108="A",'6a+c+n'!P108,0),0)</f>
        <v>0</v>
      </c>
    </row>
    <row r="109" customFormat="false" ht="11.25" hidden="false" customHeight="false" outlineLevel="0" collapsed="false">
      <c r="A109" s="13" t="n">
        <f aca="false">IF(P109=0,0,IF(COUNTBLANK(P109)=1,0,COUNTA($P$14:P109)))</f>
        <v>0</v>
      </c>
      <c r="B109" s="76" t="n">
        <f aca="false">IF($C$4="Attiecināmās izmaksas",IF('6a+c+n'!$Q109="A",'6a+c+n'!B109,0),0)</f>
        <v>0</v>
      </c>
      <c r="C109" s="76" t="str">
        <f aca="false">IF($C$4="Attiecināmās izmaksas",IF('6a+c+n'!$Q109="A",'6a+c+n'!C109,0),0)</f>
        <v>Kāpņu telpas jumtiņu atjaunošanas darbi</v>
      </c>
      <c r="D109" s="76" t="n">
        <f aca="false">IF($C$4="Attiecināmās izmaksas",IF('6a+c+n'!$Q109="A",'6a+c+n'!D109,0),0)</f>
        <v>0</v>
      </c>
      <c r="E109" s="77"/>
      <c r="F109" s="75"/>
      <c r="G109" s="76"/>
      <c r="H109" s="76" t="n">
        <f aca="false">IF($C$4="Attiecināmās izmaksas",IF('6a+c+n'!$Q109="A",'6a+c+n'!H109,0),0)</f>
        <v>0</v>
      </c>
      <c r="I109" s="76"/>
      <c r="J109" s="76"/>
      <c r="K109" s="77" t="n">
        <f aca="false">IF($C$4="Attiecināmās izmaksas",IF('6a+c+n'!$Q109="A",'6a+c+n'!K109,0),0)</f>
        <v>0</v>
      </c>
      <c r="L109" s="75" t="n">
        <f aca="false">IF($C$4="Attiecināmās izmaksas",IF('6a+c+n'!$Q109="A",'6a+c+n'!L109,0),0)</f>
        <v>0</v>
      </c>
      <c r="M109" s="76" t="n">
        <f aca="false">IF($C$4="Attiecināmās izmaksas",IF('6a+c+n'!$Q109="A",'6a+c+n'!M109,0),0)</f>
        <v>0</v>
      </c>
      <c r="N109" s="76" t="n">
        <f aca="false">IF($C$4="Attiecināmās izmaksas",IF('6a+c+n'!$Q109="A",'6a+c+n'!N109,0),0)</f>
        <v>0</v>
      </c>
      <c r="O109" s="76" t="n">
        <f aca="false">IF($C$4="Attiecināmās izmaksas",IF('6a+c+n'!$Q109="A",'6a+c+n'!O109,0),0)</f>
        <v>0</v>
      </c>
      <c r="P109" s="77" t="n">
        <f aca="false">IF($C$4="Attiecināmās izmaksas",IF('6a+c+n'!$Q109="A",'6a+c+n'!P109,0),0)</f>
        <v>0</v>
      </c>
    </row>
    <row r="110" customFormat="false" ht="11.25" hidden="false" customHeight="false" outlineLevel="0" collapsed="false">
      <c r="A110" s="13" t="n">
        <f aca="false">IF(P110=0,0,IF(COUNTBLANK(P110)=1,0,COUNTA($P$14:P110)))</f>
        <v>0</v>
      </c>
      <c r="B110" s="76" t="str">
        <f aca="false">IF($C$4="Attiecināmās izmaksas",IF('6a+c+n'!$Q110="A",'6a+c+n'!B110,0),0)</f>
        <v>līg.c.</v>
      </c>
      <c r="C110" s="76" t="str">
        <f aca="false">IF($C$4="Attiecināmās izmaksas",IF('6a+c+n'!$Q110="A",'6a+c+n'!C110,0),0)</f>
        <v>Esošās skārda apmales demontāža, b=15cm.</v>
      </c>
      <c r="D110" s="76" t="str">
        <f aca="false">IF($C$4="Attiecināmās izmaksas",IF('6a+c+n'!$Q110="A",'6a+c+n'!D110,0),0)</f>
        <v>m</v>
      </c>
      <c r="E110" s="77"/>
      <c r="F110" s="75"/>
      <c r="G110" s="76"/>
      <c r="H110" s="76" t="n">
        <f aca="false">IF($C$4="Attiecināmās izmaksas",IF('6a+c+n'!$Q110="A",'6a+c+n'!H110,0),0)</f>
        <v>0</v>
      </c>
      <c r="I110" s="76"/>
      <c r="J110" s="76"/>
      <c r="K110" s="77" t="n">
        <f aca="false">IF($C$4="Attiecināmās izmaksas",IF('6a+c+n'!$Q110="A",'6a+c+n'!K110,0),0)</f>
        <v>0</v>
      </c>
      <c r="L110" s="75" t="n">
        <f aca="false">IF($C$4="Attiecināmās izmaksas",IF('6a+c+n'!$Q110="A",'6a+c+n'!L110,0),0)</f>
        <v>0</v>
      </c>
      <c r="M110" s="76" t="n">
        <f aca="false">IF($C$4="Attiecināmās izmaksas",IF('6a+c+n'!$Q110="A",'6a+c+n'!M110,0),0)</f>
        <v>0</v>
      </c>
      <c r="N110" s="76" t="n">
        <f aca="false">IF($C$4="Attiecināmās izmaksas",IF('6a+c+n'!$Q110="A",'6a+c+n'!N110,0),0)</f>
        <v>0</v>
      </c>
      <c r="O110" s="76" t="n">
        <f aca="false">IF($C$4="Attiecināmās izmaksas",IF('6a+c+n'!$Q110="A",'6a+c+n'!O110,0),0)</f>
        <v>0</v>
      </c>
      <c r="P110" s="77" t="n">
        <f aca="false">IF($C$4="Attiecināmās izmaksas",IF('6a+c+n'!$Q110="A",'6a+c+n'!P110,0),0)</f>
        <v>0</v>
      </c>
    </row>
    <row r="111" customFormat="false" ht="11.25" hidden="false" customHeight="false" outlineLevel="0" collapsed="false">
      <c r="A111" s="13" t="n">
        <f aca="false">IF(P111=0,0,IF(COUNTBLANK(P111)=1,0,COUNTA($P$14:P111)))</f>
        <v>0</v>
      </c>
      <c r="B111" s="76" t="str">
        <f aca="false">IF($C$4="Attiecināmās izmaksas",IF('6a+c+n'!$Q111="A",'6a+c+n'!B111,0),0)</f>
        <v>līg.c.</v>
      </c>
      <c r="C111" s="76" t="str">
        <f aca="false">IF($C$4="Attiecināmās izmaksas",IF('6a+c+n'!$Q111="A",'6a+c+n'!C111,0),0)</f>
        <v>Esošā ruļļmateriāla seguma noplēšana.</v>
      </c>
      <c r="D111" s="76" t="str">
        <f aca="false">IF($C$4="Attiecināmās izmaksas",IF('6a+c+n'!$Q111="A",'6a+c+n'!D111,0),0)</f>
        <v>m²</v>
      </c>
      <c r="E111" s="77"/>
      <c r="F111" s="75"/>
      <c r="G111" s="76"/>
      <c r="H111" s="76" t="n">
        <f aca="false">IF($C$4="Attiecināmās izmaksas",IF('6a+c+n'!$Q111="A",'6a+c+n'!H111,0),0)</f>
        <v>0</v>
      </c>
      <c r="I111" s="76"/>
      <c r="J111" s="76"/>
      <c r="K111" s="77" t="n">
        <f aca="false">IF($C$4="Attiecināmās izmaksas",IF('6a+c+n'!$Q111="A",'6a+c+n'!K111,0),0)</f>
        <v>0</v>
      </c>
      <c r="L111" s="75" t="n">
        <f aca="false">IF($C$4="Attiecināmās izmaksas",IF('6a+c+n'!$Q111="A",'6a+c+n'!L111,0),0)</f>
        <v>0</v>
      </c>
      <c r="M111" s="76" t="n">
        <f aca="false">IF($C$4="Attiecināmās izmaksas",IF('6a+c+n'!$Q111="A",'6a+c+n'!M111,0),0)</f>
        <v>0</v>
      </c>
      <c r="N111" s="76" t="n">
        <f aca="false">IF($C$4="Attiecināmās izmaksas",IF('6a+c+n'!$Q111="A",'6a+c+n'!N111,0),0)</f>
        <v>0</v>
      </c>
      <c r="O111" s="76" t="n">
        <f aca="false">IF($C$4="Attiecināmās izmaksas",IF('6a+c+n'!$Q111="A",'6a+c+n'!O111,0),0)</f>
        <v>0</v>
      </c>
      <c r="P111" s="77" t="n">
        <f aca="false">IF($C$4="Attiecināmās izmaksas",IF('6a+c+n'!$Q111="A",'6a+c+n'!P111,0),0)</f>
        <v>0</v>
      </c>
    </row>
    <row r="112" customFormat="false" ht="11.25" hidden="false" customHeight="false" outlineLevel="0" collapsed="false">
      <c r="A112" s="13" t="n">
        <f aca="false">IF(P112=0,0,IF(COUNTBLANK(P112)=1,0,COUNTA($P$14:P112)))</f>
        <v>0</v>
      </c>
      <c r="B112" s="76" t="str">
        <f aca="false">IF($C$4="Attiecināmās izmaksas",IF('6a+c+n'!$Q112="A",'6a+c+n'!B112,0),0)</f>
        <v>līg.c.</v>
      </c>
      <c r="C112" s="76" t="str">
        <f aca="false">IF($C$4="Attiecināmās izmaksas",IF('6a+c+n'!$Q112="A",'6a+c+n'!C112,0),0)</f>
        <v>Dzelzsbetona plātņu virsmu attīrīšana.</v>
      </c>
      <c r="D112" s="76" t="str">
        <f aca="false">IF($C$4="Attiecināmās izmaksas",IF('6a+c+n'!$Q112="A",'6a+c+n'!D112,0),0)</f>
        <v>m²</v>
      </c>
      <c r="E112" s="77"/>
      <c r="F112" s="75"/>
      <c r="G112" s="76"/>
      <c r="H112" s="76" t="n">
        <f aca="false">IF($C$4="Attiecināmās izmaksas",IF('6a+c+n'!$Q112="A",'6a+c+n'!H112,0),0)</f>
        <v>0</v>
      </c>
      <c r="I112" s="76"/>
      <c r="J112" s="76"/>
      <c r="K112" s="77" t="n">
        <f aca="false">IF($C$4="Attiecināmās izmaksas",IF('6a+c+n'!$Q112="A",'6a+c+n'!K112,0),0)</f>
        <v>0</v>
      </c>
      <c r="L112" s="75" t="n">
        <f aca="false">IF($C$4="Attiecināmās izmaksas",IF('6a+c+n'!$Q112="A",'6a+c+n'!L112,0),0)</f>
        <v>0</v>
      </c>
      <c r="M112" s="76" t="n">
        <f aca="false">IF($C$4="Attiecināmās izmaksas",IF('6a+c+n'!$Q112="A",'6a+c+n'!M112,0),0)</f>
        <v>0</v>
      </c>
      <c r="N112" s="76" t="n">
        <f aca="false">IF($C$4="Attiecināmās izmaksas",IF('6a+c+n'!$Q112="A",'6a+c+n'!N112,0),0)</f>
        <v>0</v>
      </c>
      <c r="O112" s="76" t="n">
        <f aca="false">IF($C$4="Attiecināmās izmaksas",IF('6a+c+n'!$Q112="A",'6a+c+n'!O112,0),0)</f>
        <v>0</v>
      </c>
      <c r="P112" s="77" t="n">
        <f aca="false">IF($C$4="Attiecināmās izmaksas",IF('6a+c+n'!$Q112="A",'6a+c+n'!P112,0),0)</f>
        <v>0</v>
      </c>
    </row>
    <row r="113" customFormat="false" ht="11.25" hidden="false" customHeight="false" outlineLevel="0" collapsed="false">
      <c r="A113" s="13" t="n">
        <f aca="false">IF(P113=0,0,IF(COUNTBLANK(P113)=1,0,COUNTA($P$14:P113)))</f>
        <v>0</v>
      </c>
      <c r="B113" s="76" t="str">
        <f aca="false">IF($C$4="Attiecināmās izmaksas",IF('6a+c+n'!$Q113="A",'6a+c+n'!B113,0),0)</f>
        <v>līg.c.</v>
      </c>
      <c r="C113" s="76" t="str">
        <f aca="false">IF($C$4="Attiecināmās izmaksas",IF('6a+c+n'!$Q113="A",'6a+c+n'!C113,0),0)</f>
        <v>Cementa izlīdzinošās slīpinātas kārtas uzklāšana.</v>
      </c>
      <c r="D113" s="76" t="str">
        <f aca="false">IF($C$4="Attiecināmās izmaksas",IF('6a+c+n'!$Q113="A",'6a+c+n'!D113,0),0)</f>
        <v>m³</v>
      </c>
      <c r="E113" s="77"/>
      <c r="F113" s="75"/>
      <c r="G113" s="76"/>
      <c r="H113" s="76" t="n">
        <f aca="false">IF($C$4="Attiecināmās izmaksas",IF('6a+c+n'!$Q113="A",'6a+c+n'!H113,0),0)</f>
        <v>0</v>
      </c>
      <c r="I113" s="76"/>
      <c r="J113" s="76"/>
      <c r="K113" s="77" t="n">
        <f aca="false">IF($C$4="Attiecināmās izmaksas",IF('6a+c+n'!$Q113="A",'6a+c+n'!K113,0),0)</f>
        <v>0</v>
      </c>
      <c r="L113" s="75" t="n">
        <f aca="false">IF($C$4="Attiecināmās izmaksas",IF('6a+c+n'!$Q113="A",'6a+c+n'!L113,0),0)</f>
        <v>0</v>
      </c>
      <c r="M113" s="76" t="n">
        <f aca="false">IF($C$4="Attiecināmās izmaksas",IF('6a+c+n'!$Q113="A",'6a+c+n'!M113,0),0)</f>
        <v>0</v>
      </c>
      <c r="N113" s="76" t="n">
        <f aca="false">IF($C$4="Attiecināmās izmaksas",IF('6a+c+n'!$Q113="A",'6a+c+n'!N113,0),0)</f>
        <v>0</v>
      </c>
      <c r="O113" s="76" t="n">
        <f aca="false">IF($C$4="Attiecināmās izmaksas",IF('6a+c+n'!$Q113="A",'6a+c+n'!O113,0),0)</f>
        <v>0</v>
      </c>
      <c r="P113" s="77" t="n">
        <f aca="false">IF($C$4="Attiecināmās izmaksas",IF('6a+c+n'!$Q113="A",'6a+c+n'!P113,0),0)</f>
        <v>0</v>
      </c>
    </row>
    <row r="114" customFormat="false" ht="11.25" hidden="false" customHeight="false" outlineLevel="0" collapsed="false">
      <c r="A114" s="13" t="n">
        <f aca="false">IF(P114=0,0,IF(COUNTBLANK(P114)=1,0,COUNTA($P$14:P114)))</f>
        <v>0</v>
      </c>
      <c r="B114" s="76" t="n">
        <f aca="false">IF($C$4="Attiecināmās izmaksas",IF('6a+c+n'!$Q114="A",'6a+c+n'!B114,0),0)</f>
        <v>0</v>
      </c>
      <c r="C114" s="76" t="str">
        <f aca="false">IF($C$4="Attiecināmās izmaksas",IF('6a+c+n'!$Q114="A",'6a+c+n'!C114,0),0)</f>
        <v>java M200</v>
      </c>
      <c r="D114" s="76" t="str">
        <f aca="false">IF($C$4="Attiecināmās izmaksas",IF('6a+c+n'!$Q114="A",'6a+c+n'!D114,0),0)</f>
        <v>m³</v>
      </c>
      <c r="E114" s="77"/>
      <c r="F114" s="75"/>
      <c r="G114" s="76"/>
      <c r="H114" s="76" t="n">
        <f aca="false">IF($C$4="Attiecināmās izmaksas",IF('6a+c+n'!$Q114="A",'6a+c+n'!H114,0),0)</f>
        <v>0</v>
      </c>
      <c r="I114" s="76"/>
      <c r="J114" s="76"/>
      <c r="K114" s="77" t="n">
        <f aca="false">IF($C$4="Attiecināmās izmaksas",IF('6a+c+n'!$Q114="A",'6a+c+n'!K114,0),0)</f>
        <v>0</v>
      </c>
      <c r="L114" s="75" t="n">
        <f aca="false">IF($C$4="Attiecināmās izmaksas",IF('6a+c+n'!$Q114="A",'6a+c+n'!L114,0),0)</f>
        <v>0</v>
      </c>
      <c r="M114" s="76" t="n">
        <f aca="false">IF($C$4="Attiecināmās izmaksas",IF('6a+c+n'!$Q114="A",'6a+c+n'!M114,0),0)</f>
        <v>0</v>
      </c>
      <c r="N114" s="76" t="n">
        <f aca="false">IF($C$4="Attiecināmās izmaksas",IF('6a+c+n'!$Q114="A",'6a+c+n'!N114,0),0)</f>
        <v>0</v>
      </c>
      <c r="O114" s="76" t="n">
        <f aca="false">IF($C$4="Attiecināmās izmaksas",IF('6a+c+n'!$Q114="A",'6a+c+n'!O114,0),0)</f>
        <v>0</v>
      </c>
      <c r="P114" s="77" t="n">
        <f aca="false">IF($C$4="Attiecināmās izmaksas",IF('6a+c+n'!$Q114="A",'6a+c+n'!P114,0),0)</f>
        <v>0</v>
      </c>
    </row>
    <row r="115" customFormat="false" ht="11.25" hidden="false" customHeight="false" outlineLevel="0" collapsed="false">
      <c r="A115" s="13" t="n">
        <f aca="false">IF(P115=0,0,IF(COUNTBLANK(P115)=1,0,COUNTA($P$14:P115)))</f>
        <v>0</v>
      </c>
      <c r="B115" s="76" t="str">
        <f aca="false">IF($C$4="Attiecināmās izmaksas",IF('6a+c+n'!$Q115="A",'6a+c+n'!B115,0),0)</f>
        <v>līg.c.</v>
      </c>
      <c r="C115" s="76" t="str">
        <f aca="false">IF($C$4="Attiecināmās izmaksas",IF('6a+c+n'!$Q115="A",'6a+c+n'!C115,0),0)</f>
        <v>Tvaika izolācijas ieklāšana</v>
      </c>
      <c r="D115" s="76" t="str">
        <f aca="false">IF($C$4="Attiecināmās izmaksas",IF('6a+c+n'!$Q115="A",'6a+c+n'!D115,0),0)</f>
        <v>m²</v>
      </c>
      <c r="E115" s="77"/>
      <c r="F115" s="75"/>
      <c r="G115" s="76"/>
      <c r="H115" s="76" t="n">
        <f aca="false">IF($C$4="Attiecināmās izmaksas",IF('6a+c+n'!$Q115="A",'6a+c+n'!H115,0),0)</f>
        <v>0</v>
      </c>
      <c r="I115" s="76"/>
      <c r="J115" s="76"/>
      <c r="K115" s="77" t="n">
        <f aca="false">IF($C$4="Attiecināmās izmaksas",IF('6a+c+n'!$Q115="A",'6a+c+n'!K115,0),0)</f>
        <v>0</v>
      </c>
      <c r="L115" s="75" t="n">
        <f aca="false">IF($C$4="Attiecināmās izmaksas",IF('6a+c+n'!$Q115="A",'6a+c+n'!L115,0),0)</f>
        <v>0</v>
      </c>
      <c r="M115" s="76" t="n">
        <f aca="false">IF($C$4="Attiecināmās izmaksas",IF('6a+c+n'!$Q115="A",'6a+c+n'!M115,0),0)</f>
        <v>0</v>
      </c>
      <c r="N115" s="76" t="n">
        <f aca="false">IF($C$4="Attiecināmās izmaksas",IF('6a+c+n'!$Q115="A",'6a+c+n'!N115,0),0)</f>
        <v>0</v>
      </c>
      <c r="O115" s="76" t="n">
        <f aca="false">IF($C$4="Attiecināmās izmaksas",IF('6a+c+n'!$Q115="A",'6a+c+n'!O115,0),0)</f>
        <v>0</v>
      </c>
      <c r="P115" s="77" t="n">
        <f aca="false">IF($C$4="Attiecināmās izmaksas",IF('6a+c+n'!$Q115="A",'6a+c+n'!P115,0),0)</f>
        <v>0</v>
      </c>
    </row>
    <row r="116" customFormat="false" ht="11.25" hidden="false" customHeight="false" outlineLevel="0" collapsed="false">
      <c r="A116" s="13" t="n">
        <f aca="false">IF(P116=0,0,IF(COUNTBLANK(P116)=1,0,COUNTA($P$14:P116)))</f>
        <v>0</v>
      </c>
      <c r="B116" s="76" t="n">
        <f aca="false">IF($C$4="Attiecināmās izmaksas",IF('6a+c+n'!$Q116="A",'6a+c+n'!B116,0),0)</f>
        <v>0</v>
      </c>
      <c r="C116" s="76" t="str">
        <f aca="false">IF($C$4="Attiecināmās izmaksas",IF('6a+c+n'!$Q116="A",'6a+c+n'!C116,0),0)</f>
        <v>Plēve 200 mk</v>
      </c>
      <c r="D116" s="76" t="str">
        <f aca="false">IF($C$4="Attiecināmās izmaksas",IF('6a+c+n'!$Q116="A",'6a+c+n'!D116,0),0)</f>
        <v>m²</v>
      </c>
      <c r="E116" s="77"/>
      <c r="F116" s="75"/>
      <c r="G116" s="76"/>
      <c r="H116" s="76" t="n">
        <f aca="false">IF($C$4="Attiecināmās izmaksas",IF('6a+c+n'!$Q116="A",'6a+c+n'!H116,0),0)</f>
        <v>0</v>
      </c>
      <c r="I116" s="76"/>
      <c r="J116" s="76"/>
      <c r="K116" s="77" t="n">
        <f aca="false">IF($C$4="Attiecināmās izmaksas",IF('6a+c+n'!$Q116="A",'6a+c+n'!K116,0),0)</f>
        <v>0</v>
      </c>
      <c r="L116" s="75" t="n">
        <f aca="false">IF($C$4="Attiecināmās izmaksas",IF('6a+c+n'!$Q116="A",'6a+c+n'!L116,0),0)</f>
        <v>0</v>
      </c>
      <c r="M116" s="76" t="n">
        <f aca="false">IF($C$4="Attiecināmās izmaksas",IF('6a+c+n'!$Q116="A",'6a+c+n'!M116,0),0)</f>
        <v>0</v>
      </c>
      <c r="N116" s="76" t="n">
        <f aca="false">IF($C$4="Attiecināmās izmaksas",IF('6a+c+n'!$Q116="A",'6a+c+n'!N116,0),0)</f>
        <v>0</v>
      </c>
      <c r="O116" s="76" t="n">
        <f aca="false">IF($C$4="Attiecināmās izmaksas",IF('6a+c+n'!$Q116="A",'6a+c+n'!O116,0),0)</f>
        <v>0</v>
      </c>
      <c r="P116" s="77" t="n">
        <f aca="false">IF($C$4="Attiecināmās izmaksas",IF('6a+c+n'!$Q116="A",'6a+c+n'!P116,0),0)</f>
        <v>0</v>
      </c>
    </row>
    <row r="117" customFormat="false" ht="11.25" hidden="false" customHeight="false" outlineLevel="0" collapsed="false">
      <c r="A117" s="13" t="n">
        <f aca="false">IF(P117=0,0,IF(COUNTBLANK(P117)=1,0,COUNTA($P$14:P117)))</f>
        <v>0</v>
      </c>
      <c r="B117" s="76" t="n">
        <f aca="false">IF($C$4="Attiecināmās izmaksas",IF('6a+c+n'!$Q117="A",'6a+c+n'!B117,0),0)</f>
        <v>0</v>
      </c>
      <c r="C117" s="76" t="str">
        <f aca="false">IF($C$4="Attiecināmās izmaksas",IF('6a+c+n'!$Q117="A",'6a+c+n'!C117,0),0)</f>
        <v>Paligmateriāli</v>
      </c>
      <c r="D117" s="76" t="str">
        <f aca="false">IF($C$4="Attiecināmās izmaksas",IF('6a+c+n'!$Q117="A",'6a+c+n'!D117,0),0)</f>
        <v>kpl</v>
      </c>
      <c r="E117" s="77"/>
      <c r="F117" s="75"/>
      <c r="G117" s="76"/>
      <c r="H117" s="76" t="n">
        <f aca="false">IF($C$4="Attiecināmās izmaksas",IF('6a+c+n'!$Q117="A",'6a+c+n'!H117,0),0)</f>
        <v>0</v>
      </c>
      <c r="I117" s="76"/>
      <c r="J117" s="76"/>
      <c r="K117" s="77" t="n">
        <f aca="false">IF($C$4="Attiecināmās izmaksas",IF('6a+c+n'!$Q117="A",'6a+c+n'!K117,0),0)</f>
        <v>0</v>
      </c>
      <c r="L117" s="75" t="n">
        <f aca="false">IF($C$4="Attiecināmās izmaksas",IF('6a+c+n'!$Q117="A",'6a+c+n'!L117,0),0)</f>
        <v>0</v>
      </c>
      <c r="M117" s="76" t="n">
        <f aca="false">IF($C$4="Attiecināmās izmaksas",IF('6a+c+n'!$Q117="A",'6a+c+n'!M117,0),0)</f>
        <v>0</v>
      </c>
      <c r="N117" s="76" t="n">
        <f aca="false">IF($C$4="Attiecināmās izmaksas",IF('6a+c+n'!$Q117="A",'6a+c+n'!N117,0),0)</f>
        <v>0</v>
      </c>
      <c r="O117" s="76" t="n">
        <f aca="false">IF($C$4="Attiecināmās izmaksas",IF('6a+c+n'!$Q117="A",'6a+c+n'!O117,0),0)</f>
        <v>0</v>
      </c>
      <c r="P117" s="77" t="n">
        <f aca="false">IF($C$4="Attiecināmās izmaksas",IF('6a+c+n'!$Q117="A",'6a+c+n'!P117,0),0)</f>
        <v>0</v>
      </c>
    </row>
    <row r="118" customFormat="false" ht="22.5" hidden="false" customHeight="false" outlineLevel="0" collapsed="false">
      <c r="A118" s="13" t="n">
        <f aca="false">IF(P118=0,0,IF(COUNTBLANK(P118)=1,0,COUNTA($P$14:P118)))</f>
        <v>0</v>
      </c>
      <c r="B118" s="76" t="str">
        <f aca="false">IF($C$4="Attiecināmās izmaksas",IF('6a+c+n'!$Q118="A",'6a+c+n'!B118,0),0)</f>
        <v>līg.c.</v>
      </c>
      <c r="C118" s="76" t="str">
        <f aca="false">IF($C$4="Attiecināmās izmaksas",IF('6a+c+n'!$Q118="A",'6a+c+n'!C118,0),0)</f>
        <v>Akmensvates siltumizolācijas mat. Ieklāšana (ekviv. PAROC ROS 30),  λ=0,036 W/mK, b=280mm</v>
      </c>
      <c r="D118" s="76" t="str">
        <f aca="false">IF($C$4="Attiecināmās izmaksas",IF('6a+c+n'!$Q118="A",'6a+c+n'!D118,0),0)</f>
        <v>m²</v>
      </c>
      <c r="E118" s="77"/>
      <c r="F118" s="75"/>
      <c r="G118" s="76"/>
      <c r="H118" s="76" t="n">
        <f aca="false">IF($C$4="Attiecināmās izmaksas",IF('6a+c+n'!$Q118="A",'6a+c+n'!H118,0),0)</f>
        <v>0</v>
      </c>
      <c r="I118" s="76"/>
      <c r="J118" s="76"/>
      <c r="K118" s="77" t="n">
        <f aca="false">IF($C$4="Attiecināmās izmaksas",IF('6a+c+n'!$Q118="A",'6a+c+n'!K118,0),0)</f>
        <v>0</v>
      </c>
      <c r="L118" s="75" t="n">
        <f aca="false">IF($C$4="Attiecināmās izmaksas",IF('6a+c+n'!$Q118="A",'6a+c+n'!L118,0),0)</f>
        <v>0</v>
      </c>
      <c r="M118" s="76" t="n">
        <f aca="false">IF($C$4="Attiecināmās izmaksas",IF('6a+c+n'!$Q118="A",'6a+c+n'!M118,0),0)</f>
        <v>0</v>
      </c>
      <c r="N118" s="76" t="n">
        <f aca="false">IF($C$4="Attiecināmās izmaksas",IF('6a+c+n'!$Q118="A",'6a+c+n'!N118,0),0)</f>
        <v>0</v>
      </c>
      <c r="O118" s="76" t="n">
        <f aca="false">IF($C$4="Attiecināmās izmaksas",IF('6a+c+n'!$Q118="A",'6a+c+n'!O118,0),0)</f>
        <v>0</v>
      </c>
      <c r="P118" s="77" t="n">
        <f aca="false">IF($C$4="Attiecināmās izmaksas",IF('6a+c+n'!$Q118="A",'6a+c+n'!P118,0),0)</f>
        <v>0</v>
      </c>
    </row>
    <row r="119" customFormat="false" ht="33.75" hidden="false" customHeight="false" outlineLevel="0" collapsed="false">
      <c r="A119" s="13" t="n">
        <f aca="false">IF(P119=0,0,IF(COUNTBLANK(P119)=1,0,COUNTA($P$14:P119)))</f>
        <v>0</v>
      </c>
      <c r="B119" s="76" t="str">
        <f aca="false">IF($C$4="Attiecināmās izmaksas",IF('6a+c+n'!$Q119="A",'6a+c+n'!B119,0),0)</f>
        <v>līg.c.</v>
      </c>
      <c r="C119" s="76" t="str">
        <f aca="false">IF($C$4="Attiecināmās izmaksas",IF('6a+c+n'!$Q119="A",'6a+c+n'!C119,0),0)</f>
        <v>Akmensvates siltumizolācijas akmensvates uzstādīšana (ekviv. Paroc ROB 80) λ=0,038 W/mKb=20mm., </v>
      </c>
      <c r="D119" s="76" t="str">
        <f aca="false">IF($C$4="Attiecināmās izmaksas",IF('6a+c+n'!$Q119="A",'6a+c+n'!D119,0),0)</f>
        <v>m²</v>
      </c>
      <c r="E119" s="77"/>
      <c r="F119" s="75"/>
      <c r="G119" s="76"/>
      <c r="H119" s="76" t="n">
        <f aca="false">IF($C$4="Attiecināmās izmaksas",IF('6a+c+n'!$Q119="A",'6a+c+n'!H119,0),0)</f>
        <v>0</v>
      </c>
      <c r="I119" s="76"/>
      <c r="J119" s="76"/>
      <c r="K119" s="77" t="n">
        <f aca="false">IF($C$4="Attiecināmās izmaksas",IF('6a+c+n'!$Q119="A",'6a+c+n'!K119,0),0)</f>
        <v>0</v>
      </c>
      <c r="L119" s="75" t="n">
        <f aca="false">IF($C$4="Attiecināmās izmaksas",IF('6a+c+n'!$Q119="A",'6a+c+n'!L119,0),0)</f>
        <v>0</v>
      </c>
      <c r="M119" s="76" t="n">
        <f aca="false">IF($C$4="Attiecināmās izmaksas",IF('6a+c+n'!$Q119="A",'6a+c+n'!M119,0),0)</f>
        <v>0</v>
      </c>
      <c r="N119" s="76" t="n">
        <f aca="false">IF($C$4="Attiecināmās izmaksas",IF('6a+c+n'!$Q119="A",'6a+c+n'!N119,0),0)</f>
        <v>0</v>
      </c>
      <c r="O119" s="76" t="n">
        <f aca="false">IF($C$4="Attiecināmās izmaksas",IF('6a+c+n'!$Q119="A",'6a+c+n'!O119,0),0)</f>
        <v>0</v>
      </c>
      <c r="P119" s="77" t="n">
        <f aca="false">IF($C$4="Attiecināmās izmaksas",IF('6a+c+n'!$Q119="A",'6a+c+n'!P119,0),0)</f>
        <v>0</v>
      </c>
    </row>
    <row r="120" customFormat="false" ht="22.5" hidden="false" customHeight="false" outlineLevel="0" collapsed="false">
      <c r="A120" s="13" t="n">
        <f aca="false">IF(P120=0,0,IF(COUNTBLANK(P120)=1,0,COUNTA($P$14:P120)))</f>
        <v>0</v>
      </c>
      <c r="B120" s="76" t="str">
        <f aca="false">IF($C$4="Attiecināmās izmaksas",IF('6a+c+n'!$Q120="A",'6a+c+n'!B120,0),0)</f>
        <v>līg.c.</v>
      </c>
      <c r="C120" s="76" t="str">
        <f aca="false">IF($C$4="Attiecināmās izmaksas",IF('6a+c+n'!$Q120="A",'6a+c+n'!C120,0),0)</f>
        <v>Viena jumtiņa koka karkasa izgatavošana (kopā 3 gb):</v>
      </c>
      <c r="D120" s="76" t="str">
        <f aca="false">IF($C$4="Attiecināmās izmaksas",IF('6a+c+n'!$Q120="A",'6a+c+n'!D120,0),0)</f>
        <v>gb</v>
      </c>
      <c r="E120" s="77"/>
      <c r="F120" s="75"/>
      <c r="G120" s="76"/>
      <c r="H120" s="76" t="n">
        <f aca="false">IF($C$4="Attiecināmās izmaksas",IF('6a+c+n'!$Q120="A",'6a+c+n'!H120,0),0)</f>
        <v>0</v>
      </c>
      <c r="I120" s="76"/>
      <c r="J120" s="76"/>
      <c r="K120" s="77" t="n">
        <f aca="false">IF($C$4="Attiecināmās izmaksas",IF('6a+c+n'!$Q120="A",'6a+c+n'!K120,0),0)</f>
        <v>0</v>
      </c>
      <c r="L120" s="75" t="n">
        <f aca="false">IF($C$4="Attiecināmās izmaksas",IF('6a+c+n'!$Q120="A",'6a+c+n'!L120,0),0)</f>
        <v>0</v>
      </c>
      <c r="M120" s="76" t="n">
        <f aca="false">IF($C$4="Attiecināmās izmaksas",IF('6a+c+n'!$Q120="A",'6a+c+n'!M120,0),0)</f>
        <v>0</v>
      </c>
      <c r="N120" s="76" t="n">
        <f aca="false">IF($C$4="Attiecināmās izmaksas",IF('6a+c+n'!$Q120="A",'6a+c+n'!N120,0),0)</f>
        <v>0</v>
      </c>
      <c r="O120" s="76" t="n">
        <f aca="false">IF($C$4="Attiecināmās izmaksas",IF('6a+c+n'!$Q120="A",'6a+c+n'!O120,0),0)</f>
        <v>0</v>
      </c>
      <c r="P120" s="77" t="n">
        <f aca="false">IF($C$4="Attiecināmās izmaksas",IF('6a+c+n'!$Q120="A",'6a+c+n'!P120,0),0)</f>
        <v>0</v>
      </c>
    </row>
    <row r="121" customFormat="false" ht="11.25" hidden="false" customHeight="false" outlineLevel="0" collapsed="false">
      <c r="A121" s="13" t="n">
        <f aca="false">IF(P121=0,0,IF(COUNTBLANK(P121)=1,0,COUNTA($P$14:P121)))</f>
        <v>0</v>
      </c>
      <c r="B121" s="76" t="n">
        <f aca="false">IF($C$4="Attiecināmās izmaksas",IF('6a+c+n'!$Q121="A",'6a+c+n'!B121,0),0)</f>
        <v>0</v>
      </c>
      <c r="C121" s="76" t="str">
        <f aca="false">IF($C$4="Attiecināmās izmaksas",IF('6a+c+n'!$Q121="A",'6a+c+n'!C121,0),0)</f>
        <v>Apakšējais latojums, axh=75x150 (1 gabalam)</v>
      </c>
      <c r="D121" s="76" t="str">
        <f aca="false">IF($C$4="Attiecināmās izmaksas",IF('6a+c+n'!$Q121="A",'6a+c+n'!D121,0),0)</f>
        <v>m³</v>
      </c>
      <c r="E121" s="77"/>
      <c r="F121" s="75"/>
      <c r="G121" s="76"/>
      <c r="H121" s="76" t="n">
        <f aca="false">IF($C$4="Attiecināmās izmaksas",IF('6a+c+n'!$Q121="A",'6a+c+n'!H121,0),0)</f>
        <v>0</v>
      </c>
      <c r="I121" s="76"/>
      <c r="J121" s="76"/>
      <c r="K121" s="77" t="n">
        <f aca="false">IF($C$4="Attiecināmās izmaksas",IF('6a+c+n'!$Q121="A",'6a+c+n'!K121,0),0)</f>
        <v>0</v>
      </c>
      <c r="L121" s="75" t="n">
        <f aca="false">IF($C$4="Attiecināmās izmaksas",IF('6a+c+n'!$Q121="A",'6a+c+n'!L121,0),0)</f>
        <v>0</v>
      </c>
      <c r="M121" s="76" t="n">
        <f aca="false">IF($C$4="Attiecināmās izmaksas",IF('6a+c+n'!$Q121="A",'6a+c+n'!M121,0),0)</f>
        <v>0</v>
      </c>
      <c r="N121" s="76" t="n">
        <f aca="false">IF($C$4="Attiecināmās izmaksas",IF('6a+c+n'!$Q121="A",'6a+c+n'!N121,0),0)</f>
        <v>0</v>
      </c>
      <c r="O121" s="76" t="n">
        <f aca="false">IF($C$4="Attiecināmās izmaksas",IF('6a+c+n'!$Q121="A",'6a+c+n'!O121,0),0)</f>
        <v>0</v>
      </c>
      <c r="P121" s="77" t="n">
        <f aca="false">IF($C$4="Attiecināmās izmaksas",IF('6a+c+n'!$Q121="A",'6a+c+n'!P121,0),0)</f>
        <v>0</v>
      </c>
    </row>
    <row r="122" customFormat="false" ht="11.25" hidden="false" customHeight="false" outlineLevel="0" collapsed="false">
      <c r="A122" s="13" t="n">
        <f aca="false">IF(P122=0,0,IF(COUNTBLANK(P122)=1,0,COUNTA($P$14:P122)))</f>
        <v>0</v>
      </c>
      <c r="B122" s="76" t="n">
        <f aca="false">IF($C$4="Attiecināmās izmaksas",IF('6a+c+n'!$Q122="A",'6a+c+n'!B122,0),0)</f>
        <v>0</v>
      </c>
      <c r="C122" s="76" t="str">
        <f aca="false">IF($C$4="Attiecināmās izmaksas",IF('6a+c+n'!$Q122="A",'6a+c+n'!C122,0),0)</f>
        <v>Augšējais latojums, axh=50x125. (1 gabalam)</v>
      </c>
      <c r="D122" s="76" t="str">
        <f aca="false">IF($C$4="Attiecināmās izmaksas",IF('6a+c+n'!$Q122="A",'6a+c+n'!D122,0),0)</f>
        <v>m³</v>
      </c>
      <c r="E122" s="77"/>
      <c r="F122" s="75"/>
      <c r="G122" s="76"/>
      <c r="H122" s="76" t="n">
        <f aca="false">IF($C$4="Attiecināmās izmaksas",IF('6a+c+n'!$Q122="A",'6a+c+n'!H122,0),0)</f>
        <v>0</v>
      </c>
      <c r="I122" s="76"/>
      <c r="J122" s="76"/>
      <c r="K122" s="77" t="n">
        <f aca="false">IF($C$4="Attiecināmās izmaksas",IF('6a+c+n'!$Q122="A",'6a+c+n'!K122,0),0)</f>
        <v>0</v>
      </c>
      <c r="L122" s="75" t="n">
        <f aca="false">IF($C$4="Attiecināmās izmaksas",IF('6a+c+n'!$Q122="A",'6a+c+n'!L122,0),0)</f>
        <v>0</v>
      </c>
      <c r="M122" s="76" t="n">
        <f aca="false">IF($C$4="Attiecināmās izmaksas",IF('6a+c+n'!$Q122="A",'6a+c+n'!M122,0),0)</f>
        <v>0</v>
      </c>
      <c r="N122" s="76" t="n">
        <f aca="false">IF($C$4="Attiecināmās izmaksas",IF('6a+c+n'!$Q122="A",'6a+c+n'!N122,0),0)</f>
        <v>0</v>
      </c>
      <c r="O122" s="76" t="n">
        <f aca="false">IF($C$4="Attiecināmās izmaksas",IF('6a+c+n'!$Q122="A",'6a+c+n'!O122,0),0)</f>
        <v>0</v>
      </c>
      <c r="P122" s="77" t="n">
        <f aca="false">IF($C$4="Attiecināmās izmaksas",IF('6a+c+n'!$Q122="A",'6a+c+n'!P122,0),0)</f>
        <v>0</v>
      </c>
    </row>
    <row r="123" customFormat="false" ht="11.25" hidden="false" customHeight="false" outlineLevel="0" collapsed="false">
      <c r="A123" s="13" t="n">
        <f aca="false">IF(P123=0,0,IF(COUNTBLANK(P123)=1,0,COUNTA($P$14:P123)))</f>
        <v>0</v>
      </c>
      <c r="B123" s="76" t="n">
        <f aca="false">IF($C$4="Attiecināmās izmaksas",IF('6a+c+n'!$Q123="A",'6a+c+n'!B123,0),0)</f>
        <v>0</v>
      </c>
      <c r="C123" s="76" t="str">
        <f aca="false">IF($C$4="Attiecināmās izmaksas",IF('6a+c+n'!$Q123="A",'6a+c+n'!C123,0),0)</f>
        <v>Augšējais latojums, axh=50x125. (1 gabalam)</v>
      </c>
      <c r="D123" s="76" t="str">
        <f aca="false">IF($C$4="Attiecināmās izmaksas",IF('6a+c+n'!$Q123="A",'6a+c+n'!D123,0),0)</f>
        <v>m³</v>
      </c>
      <c r="E123" s="77"/>
      <c r="F123" s="75"/>
      <c r="G123" s="76"/>
      <c r="H123" s="76" t="n">
        <f aca="false">IF($C$4="Attiecināmās izmaksas",IF('6a+c+n'!$Q123="A",'6a+c+n'!H123,0),0)</f>
        <v>0</v>
      </c>
      <c r="I123" s="76"/>
      <c r="J123" s="76"/>
      <c r="K123" s="77" t="n">
        <f aca="false">IF($C$4="Attiecināmās izmaksas",IF('6a+c+n'!$Q123="A",'6a+c+n'!K123,0),0)</f>
        <v>0</v>
      </c>
      <c r="L123" s="75" t="n">
        <f aca="false">IF($C$4="Attiecināmās izmaksas",IF('6a+c+n'!$Q123="A",'6a+c+n'!L123,0),0)</f>
        <v>0</v>
      </c>
      <c r="M123" s="76" t="n">
        <f aca="false">IF($C$4="Attiecināmās izmaksas",IF('6a+c+n'!$Q123="A",'6a+c+n'!M123,0),0)</f>
        <v>0</v>
      </c>
      <c r="N123" s="76" t="n">
        <f aca="false">IF($C$4="Attiecināmās izmaksas",IF('6a+c+n'!$Q123="A",'6a+c+n'!N123,0),0)</f>
        <v>0</v>
      </c>
      <c r="O123" s="76" t="n">
        <f aca="false">IF($C$4="Attiecināmās izmaksas",IF('6a+c+n'!$Q123="A",'6a+c+n'!O123,0),0)</f>
        <v>0</v>
      </c>
      <c r="P123" s="77" t="n">
        <f aca="false">IF($C$4="Attiecināmās izmaksas",IF('6a+c+n'!$Q123="A",'6a+c+n'!P123,0),0)</f>
        <v>0</v>
      </c>
    </row>
    <row r="124" customFormat="false" ht="11.25" hidden="false" customHeight="false" outlineLevel="0" collapsed="false">
      <c r="A124" s="13" t="n">
        <f aca="false">IF(P124=0,0,IF(COUNTBLANK(P124)=1,0,COUNTA($P$14:P124)))</f>
        <v>0</v>
      </c>
      <c r="B124" s="76" t="n">
        <f aca="false">IF($C$4="Attiecināmās izmaksas",IF('6a+c+n'!$Q124="A",'6a+c+n'!B124,0),0)</f>
        <v>0</v>
      </c>
      <c r="C124" s="76" t="str">
        <f aca="false">IF($C$4="Attiecināmās izmaksas",IF('6a+c+n'!$Q124="A",'6a+c+n'!C124,0),0)</f>
        <v>Dzegas karkasa brusas, axb=75x25. (1 gabalam)</v>
      </c>
      <c r="D124" s="76" t="str">
        <f aca="false">IF($C$4="Attiecināmās izmaksas",IF('6a+c+n'!$Q124="A",'6a+c+n'!D124,0),0)</f>
        <v>m³</v>
      </c>
      <c r="E124" s="77"/>
      <c r="F124" s="75"/>
      <c r="G124" s="76"/>
      <c r="H124" s="76" t="n">
        <f aca="false">IF($C$4="Attiecināmās izmaksas",IF('6a+c+n'!$Q124="A",'6a+c+n'!H124,0),0)</f>
        <v>0</v>
      </c>
      <c r="I124" s="76"/>
      <c r="J124" s="76"/>
      <c r="K124" s="77" t="n">
        <f aca="false">IF($C$4="Attiecināmās izmaksas",IF('6a+c+n'!$Q124="A",'6a+c+n'!K124,0),0)</f>
        <v>0</v>
      </c>
      <c r="L124" s="75" t="n">
        <f aca="false">IF($C$4="Attiecināmās izmaksas",IF('6a+c+n'!$Q124="A",'6a+c+n'!L124,0),0)</f>
        <v>0</v>
      </c>
      <c r="M124" s="76" t="n">
        <f aca="false">IF($C$4="Attiecināmās izmaksas",IF('6a+c+n'!$Q124="A",'6a+c+n'!M124,0),0)</f>
        <v>0</v>
      </c>
      <c r="N124" s="76" t="n">
        <f aca="false">IF($C$4="Attiecināmās izmaksas",IF('6a+c+n'!$Q124="A",'6a+c+n'!N124,0),0)</f>
        <v>0</v>
      </c>
      <c r="O124" s="76" t="n">
        <f aca="false">IF($C$4="Attiecināmās izmaksas",IF('6a+c+n'!$Q124="A",'6a+c+n'!O124,0),0)</f>
        <v>0</v>
      </c>
      <c r="P124" s="77" t="n">
        <f aca="false">IF($C$4="Attiecināmās izmaksas",IF('6a+c+n'!$Q124="A",'6a+c+n'!P124,0),0)</f>
        <v>0</v>
      </c>
    </row>
    <row r="125" customFormat="false" ht="11.25" hidden="false" customHeight="false" outlineLevel="0" collapsed="false">
      <c r="A125" s="13" t="n">
        <f aca="false">IF(P125=0,0,IF(COUNTBLANK(P125)=1,0,COUNTA($P$14:P125)))</f>
        <v>0</v>
      </c>
      <c r="B125" s="76" t="n">
        <f aca="false">IF($C$4="Attiecināmās izmaksas",IF('6a+c+n'!$Q125="A",'6a+c+n'!B125,0),0)</f>
        <v>0</v>
      </c>
      <c r="C125" s="76" t="str">
        <f aca="false">IF($C$4="Attiecināmās izmaksas",IF('6a+c+n'!$Q125="A",'6a+c+n'!C125,0),0)</f>
        <v>Malas dēlis, axb=32x150. (1 gabalam)</v>
      </c>
      <c r="D125" s="76" t="str">
        <f aca="false">IF($C$4="Attiecināmās izmaksas",IF('6a+c+n'!$Q125="A",'6a+c+n'!D125,0),0)</f>
        <v>m³</v>
      </c>
      <c r="E125" s="77"/>
      <c r="F125" s="75"/>
      <c r="G125" s="76"/>
      <c r="H125" s="76" t="n">
        <f aca="false">IF($C$4="Attiecināmās izmaksas",IF('6a+c+n'!$Q125="A",'6a+c+n'!H125,0),0)</f>
        <v>0</v>
      </c>
      <c r="I125" s="76"/>
      <c r="J125" s="76"/>
      <c r="K125" s="77" t="n">
        <f aca="false">IF($C$4="Attiecināmās izmaksas",IF('6a+c+n'!$Q125="A",'6a+c+n'!K125,0),0)</f>
        <v>0</v>
      </c>
      <c r="L125" s="75" t="n">
        <f aca="false">IF($C$4="Attiecināmās izmaksas",IF('6a+c+n'!$Q125="A",'6a+c+n'!L125,0),0)</f>
        <v>0</v>
      </c>
      <c r="M125" s="76" t="n">
        <f aca="false">IF($C$4="Attiecināmās izmaksas",IF('6a+c+n'!$Q125="A",'6a+c+n'!M125,0),0)</f>
        <v>0</v>
      </c>
      <c r="N125" s="76" t="n">
        <f aca="false">IF($C$4="Attiecināmās izmaksas",IF('6a+c+n'!$Q125="A",'6a+c+n'!N125,0),0)</f>
        <v>0</v>
      </c>
      <c r="O125" s="76" t="n">
        <f aca="false">IF($C$4="Attiecināmās izmaksas",IF('6a+c+n'!$Q125="A",'6a+c+n'!O125,0),0)</f>
        <v>0</v>
      </c>
      <c r="P125" s="77" t="n">
        <f aca="false">IF($C$4="Attiecināmās izmaksas",IF('6a+c+n'!$Q125="A",'6a+c+n'!P125,0),0)</f>
        <v>0</v>
      </c>
    </row>
    <row r="126" customFormat="false" ht="11.25" hidden="false" customHeight="false" outlineLevel="0" collapsed="false">
      <c r="A126" s="13" t="n">
        <f aca="false">IF(P126=0,0,IF(COUNTBLANK(P126)=1,0,COUNTA($P$14:P126)))</f>
        <v>0</v>
      </c>
      <c r="B126" s="76" t="n">
        <f aca="false">IF($C$4="Attiecināmās izmaksas",IF('6a+c+n'!$Q126="A",'6a+c+n'!B126,0),0)</f>
        <v>0</v>
      </c>
      <c r="C126" s="76" t="str">
        <f aca="false">IF($C$4="Attiecināmās izmaksas",IF('6a+c+n'!$Q126="A",'6a+c+n'!C126,0),0)</f>
        <v>Dēļu axb=125x25 apšuvums.</v>
      </c>
      <c r="D126" s="76" t="str">
        <f aca="false">IF($C$4="Attiecināmās izmaksas",IF('6a+c+n'!$Q126="A",'6a+c+n'!D126,0),0)</f>
        <v>m³</v>
      </c>
      <c r="E126" s="77"/>
      <c r="F126" s="75"/>
      <c r="G126" s="76"/>
      <c r="H126" s="76" t="n">
        <f aca="false">IF($C$4="Attiecināmās izmaksas",IF('6a+c+n'!$Q126="A",'6a+c+n'!H126,0),0)</f>
        <v>0</v>
      </c>
      <c r="I126" s="76"/>
      <c r="J126" s="76"/>
      <c r="K126" s="77" t="n">
        <f aca="false">IF($C$4="Attiecināmās izmaksas",IF('6a+c+n'!$Q126="A",'6a+c+n'!K126,0),0)</f>
        <v>0</v>
      </c>
      <c r="L126" s="75" t="n">
        <f aca="false">IF($C$4="Attiecināmās izmaksas",IF('6a+c+n'!$Q126="A",'6a+c+n'!L126,0),0)</f>
        <v>0</v>
      </c>
      <c r="M126" s="76" t="n">
        <f aca="false">IF($C$4="Attiecināmās izmaksas",IF('6a+c+n'!$Q126="A",'6a+c+n'!M126,0),0)</f>
        <v>0</v>
      </c>
      <c r="N126" s="76" t="n">
        <f aca="false">IF($C$4="Attiecināmās izmaksas",IF('6a+c+n'!$Q126="A",'6a+c+n'!N126,0),0)</f>
        <v>0</v>
      </c>
      <c r="O126" s="76" t="n">
        <f aca="false">IF($C$4="Attiecināmās izmaksas",IF('6a+c+n'!$Q126="A",'6a+c+n'!O126,0),0)</f>
        <v>0</v>
      </c>
      <c r="P126" s="77" t="n">
        <f aca="false">IF($C$4="Attiecināmās izmaksas",IF('6a+c+n'!$Q126="A",'6a+c+n'!P126,0),0)</f>
        <v>0</v>
      </c>
    </row>
    <row r="127" customFormat="false" ht="11.25" hidden="false" customHeight="false" outlineLevel="0" collapsed="false">
      <c r="A127" s="13" t="n">
        <f aca="false">IF(P127=0,0,IF(COUNTBLANK(P127)=1,0,COUNTA($P$14:P127)))</f>
        <v>0</v>
      </c>
      <c r="B127" s="76" t="n">
        <f aca="false">IF($C$4="Attiecināmās izmaksas",IF('6a+c+n'!$Q127="A",'6a+c+n'!B127,0),0)</f>
        <v>0</v>
      </c>
      <c r="C127" s="76" t="str">
        <f aca="false">IF($C$4="Attiecināmās izmaksas",IF('6a+c+n'!$Q127="A",'6a+c+n'!C127,0),0)</f>
        <v>Brusa, axh=50x50mm</v>
      </c>
      <c r="D127" s="76" t="str">
        <f aca="false">IF($C$4="Attiecināmās izmaksas",IF('6a+c+n'!$Q127="A",'6a+c+n'!D127,0),0)</f>
        <v>m³</v>
      </c>
      <c r="E127" s="77"/>
      <c r="F127" s="75"/>
      <c r="G127" s="76"/>
      <c r="H127" s="76" t="n">
        <f aca="false">IF($C$4="Attiecināmās izmaksas",IF('6a+c+n'!$Q127="A",'6a+c+n'!H127,0),0)</f>
        <v>0</v>
      </c>
      <c r="I127" s="76"/>
      <c r="J127" s="76"/>
      <c r="K127" s="77" t="n">
        <f aca="false">IF($C$4="Attiecināmās izmaksas",IF('6a+c+n'!$Q127="A",'6a+c+n'!K127,0),0)</f>
        <v>0</v>
      </c>
      <c r="L127" s="75" t="n">
        <f aca="false">IF($C$4="Attiecināmās izmaksas",IF('6a+c+n'!$Q127="A",'6a+c+n'!L127,0),0)</f>
        <v>0</v>
      </c>
      <c r="M127" s="76" t="n">
        <f aca="false">IF($C$4="Attiecināmās izmaksas",IF('6a+c+n'!$Q127="A",'6a+c+n'!M127,0),0)</f>
        <v>0</v>
      </c>
      <c r="N127" s="76" t="n">
        <f aca="false">IF($C$4="Attiecināmās izmaksas",IF('6a+c+n'!$Q127="A",'6a+c+n'!N127,0),0)</f>
        <v>0</v>
      </c>
      <c r="O127" s="76" t="n">
        <f aca="false">IF($C$4="Attiecināmās izmaksas",IF('6a+c+n'!$Q127="A",'6a+c+n'!O127,0),0)</f>
        <v>0</v>
      </c>
      <c r="P127" s="77" t="n">
        <f aca="false">IF($C$4="Attiecināmās izmaksas",IF('6a+c+n'!$Q127="A",'6a+c+n'!P127,0),0)</f>
        <v>0</v>
      </c>
    </row>
    <row r="128" customFormat="false" ht="11.25" hidden="false" customHeight="false" outlineLevel="0" collapsed="false">
      <c r="A128" s="13" t="n">
        <f aca="false">IF(P128=0,0,IF(COUNTBLANK(P128)=1,0,COUNTA($P$14:P128)))</f>
        <v>0</v>
      </c>
      <c r="B128" s="76" t="n">
        <f aca="false">IF($C$4="Attiecināmās izmaksas",IF('6a+c+n'!$Q128="A",'6a+c+n'!B128,0),0)</f>
        <v>0</v>
      </c>
      <c r="C128" s="76" t="str">
        <f aca="false">IF($C$4="Attiecināmās izmaksas",IF('6a+c+n'!$Q128="A",'6a+c+n'!C128,0),0)</f>
        <v>Metāla stūra uzliktņi, axbxc 100x100x60x2.5mm</v>
      </c>
      <c r="D128" s="76" t="str">
        <f aca="false">IF($C$4="Attiecināmās izmaksas",IF('6a+c+n'!$Q128="A",'6a+c+n'!D128,0),0)</f>
        <v>gb</v>
      </c>
      <c r="E128" s="77"/>
      <c r="F128" s="75"/>
      <c r="G128" s="76"/>
      <c r="H128" s="76" t="n">
        <f aca="false">IF($C$4="Attiecināmās izmaksas",IF('6a+c+n'!$Q128="A",'6a+c+n'!H128,0),0)</f>
        <v>0</v>
      </c>
      <c r="I128" s="76"/>
      <c r="J128" s="76"/>
      <c r="K128" s="77" t="n">
        <f aca="false">IF($C$4="Attiecināmās izmaksas",IF('6a+c+n'!$Q128="A",'6a+c+n'!K128,0),0)</f>
        <v>0</v>
      </c>
      <c r="L128" s="75" t="n">
        <f aca="false">IF($C$4="Attiecināmās izmaksas",IF('6a+c+n'!$Q128="A",'6a+c+n'!L128,0),0)</f>
        <v>0</v>
      </c>
      <c r="M128" s="76" t="n">
        <f aca="false">IF($C$4="Attiecināmās izmaksas",IF('6a+c+n'!$Q128="A",'6a+c+n'!M128,0),0)</f>
        <v>0</v>
      </c>
      <c r="N128" s="76" t="n">
        <f aca="false">IF($C$4="Attiecināmās izmaksas",IF('6a+c+n'!$Q128="A",'6a+c+n'!N128,0),0)</f>
        <v>0</v>
      </c>
      <c r="O128" s="76" t="n">
        <f aca="false">IF($C$4="Attiecināmās izmaksas",IF('6a+c+n'!$Q128="A",'6a+c+n'!O128,0),0)</f>
        <v>0</v>
      </c>
      <c r="P128" s="77" t="n">
        <f aca="false">IF($C$4="Attiecināmās izmaksas",IF('6a+c+n'!$Q128="A",'6a+c+n'!P128,0),0)</f>
        <v>0</v>
      </c>
    </row>
    <row r="129" customFormat="false" ht="11.25" hidden="false" customHeight="false" outlineLevel="0" collapsed="false">
      <c r="A129" s="13" t="n">
        <f aca="false">IF(P129=0,0,IF(COUNTBLANK(P129)=1,0,COUNTA($P$14:P129)))</f>
        <v>0</v>
      </c>
      <c r="B129" s="76" t="n">
        <f aca="false">IF($C$4="Attiecināmās izmaksas",IF('6a+c+n'!$Q129="A",'6a+c+n'!B129,0),0)</f>
        <v>0</v>
      </c>
      <c r="C129" s="76" t="str">
        <f aca="false">IF($C$4="Attiecināmās izmaksas",IF('6a+c+n'!$Q129="A",'6a+c+n'!C129,0),0)</f>
        <v>Tērauda leņķa profils Nr.14/9, b=8mm</v>
      </c>
      <c r="D129" s="76" t="str">
        <f aca="false">IF($C$4="Attiecināmās izmaksas",IF('6a+c+n'!$Q129="A",'6a+c+n'!D129,0),0)</f>
        <v>kg</v>
      </c>
      <c r="E129" s="77"/>
      <c r="F129" s="75"/>
      <c r="G129" s="76"/>
      <c r="H129" s="76" t="n">
        <f aca="false">IF($C$4="Attiecināmās izmaksas",IF('6a+c+n'!$Q129="A",'6a+c+n'!H129,0),0)</f>
        <v>0</v>
      </c>
      <c r="I129" s="76"/>
      <c r="J129" s="76"/>
      <c r="K129" s="77" t="n">
        <f aca="false">IF($C$4="Attiecināmās izmaksas",IF('6a+c+n'!$Q129="A",'6a+c+n'!K129,0),0)</f>
        <v>0</v>
      </c>
      <c r="L129" s="75" t="n">
        <f aca="false">IF($C$4="Attiecināmās izmaksas",IF('6a+c+n'!$Q129="A",'6a+c+n'!L129,0),0)</f>
        <v>0</v>
      </c>
      <c r="M129" s="76" t="n">
        <f aca="false">IF($C$4="Attiecināmās izmaksas",IF('6a+c+n'!$Q129="A",'6a+c+n'!M129,0),0)</f>
        <v>0</v>
      </c>
      <c r="N129" s="76" t="n">
        <f aca="false">IF($C$4="Attiecināmās izmaksas",IF('6a+c+n'!$Q129="A",'6a+c+n'!N129,0),0)</f>
        <v>0</v>
      </c>
      <c r="O129" s="76" t="n">
        <f aca="false">IF($C$4="Attiecināmās izmaksas",IF('6a+c+n'!$Q129="A",'6a+c+n'!O129,0),0)</f>
        <v>0</v>
      </c>
      <c r="P129" s="77" t="n">
        <f aca="false">IF($C$4="Attiecināmās izmaksas",IF('6a+c+n'!$Q129="A",'6a+c+n'!P129,0),0)</f>
        <v>0</v>
      </c>
    </row>
    <row r="130" customFormat="false" ht="22.5" hidden="false" customHeight="false" outlineLevel="0" collapsed="false">
      <c r="A130" s="13" t="n">
        <f aca="false">IF(P130=0,0,IF(COUNTBLANK(P130)=1,0,COUNTA($P$14:P130)))</f>
        <v>0</v>
      </c>
      <c r="B130" s="76" t="n">
        <f aca="false">IF($C$4="Attiecināmās izmaksas",IF('6a+c+n'!$Q130="A",'6a+c+n'!B130,0),0)</f>
        <v>0</v>
      </c>
      <c r="C130" s="76" t="str">
        <f aca="false">IF($C$4="Attiecināmās izmaksas",IF('6a+c+n'!$Q130="A",'6a+c+n'!C130,0),0)</f>
        <v>Enkurskrūve, Ø10, l=150mm (ekviv.HILTI HUS3H M10)</v>
      </c>
      <c r="D130" s="76" t="str">
        <f aca="false">IF($C$4="Attiecināmās izmaksas",IF('6a+c+n'!$Q130="A",'6a+c+n'!D130,0),0)</f>
        <v>gb</v>
      </c>
      <c r="E130" s="77"/>
      <c r="F130" s="75"/>
      <c r="G130" s="76"/>
      <c r="H130" s="76" t="n">
        <f aca="false">IF($C$4="Attiecināmās izmaksas",IF('6a+c+n'!$Q130="A",'6a+c+n'!H130,0),0)</f>
        <v>0</v>
      </c>
      <c r="I130" s="76"/>
      <c r="J130" s="76"/>
      <c r="K130" s="77" t="n">
        <f aca="false">IF($C$4="Attiecināmās izmaksas",IF('6a+c+n'!$Q130="A",'6a+c+n'!K130,0),0)</f>
        <v>0</v>
      </c>
      <c r="L130" s="75" t="n">
        <f aca="false">IF($C$4="Attiecināmās izmaksas",IF('6a+c+n'!$Q130="A",'6a+c+n'!L130,0),0)</f>
        <v>0</v>
      </c>
      <c r="M130" s="76" t="n">
        <f aca="false">IF($C$4="Attiecināmās izmaksas",IF('6a+c+n'!$Q130="A",'6a+c+n'!M130,0),0)</f>
        <v>0</v>
      </c>
      <c r="N130" s="76" t="n">
        <f aca="false">IF($C$4="Attiecināmās izmaksas",IF('6a+c+n'!$Q130="A",'6a+c+n'!N130,0),0)</f>
        <v>0</v>
      </c>
      <c r="O130" s="76" t="n">
        <f aca="false">IF($C$4="Attiecināmās izmaksas",IF('6a+c+n'!$Q130="A",'6a+c+n'!O130,0),0)</f>
        <v>0</v>
      </c>
      <c r="P130" s="77" t="n">
        <f aca="false">IF($C$4="Attiecināmās izmaksas",IF('6a+c+n'!$Q130="A",'6a+c+n'!P130,0),0)</f>
        <v>0</v>
      </c>
    </row>
    <row r="131" customFormat="false" ht="11.25" hidden="false" customHeight="false" outlineLevel="0" collapsed="false">
      <c r="A131" s="13" t="n">
        <f aca="false">IF(P131=0,0,IF(COUNTBLANK(P131)=1,0,COUNTA($P$14:P131)))</f>
        <v>0</v>
      </c>
      <c r="B131" s="76" t="n">
        <f aca="false">IF($C$4="Attiecināmās izmaksas",IF('6a+c+n'!$Q131="A",'6a+c+n'!B131,0),0)</f>
        <v>0</v>
      </c>
      <c r="C131" s="76" t="str">
        <f aca="false">IF($C$4="Attiecināmās izmaksas",IF('6a+c+n'!$Q131="A",'6a+c+n'!C131,0),0)</f>
        <v>Ruberoīda kārta zem latojuma</v>
      </c>
      <c r="D131" s="76" t="str">
        <f aca="false">IF($C$4="Attiecināmās izmaksas",IF('6a+c+n'!$Q131="A",'6a+c+n'!D131,0),0)</f>
        <v>m²</v>
      </c>
      <c r="E131" s="77"/>
      <c r="F131" s="75"/>
      <c r="G131" s="76"/>
      <c r="H131" s="76" t="n">
        <f aca="false">IF($C$4="Attiecināmās izmaksas",IF('6a+c+n'!$Q131="A",'6a+c+n'!H131,0),0)</f>
        <v>0</v>
      </c>
      <c r="I131" s="76"/>
      <c r="J131" s="76"/>
      <c r="K131" s="77" t="n">
        <f aca="false">IF($C$4="Attiecināmās izmaksas",IF('6a+c+n'!$Q131="A",'6a+c+n'!K131,0),0)</f>
        <v>0</v>
      </c>
      <c r="L131" s="75" t="n">
        <f aca="false">IF($C$4="Attiecināmās izmaksas",IF('6a+c+n'!$Q131="A",'6a+c+n'!L131,0),0)</f>
        <v>0</v>
      </c>
      <c r="M131" s="76" t="n">
        <f aca="false">IF($C$4="Attiecināmās izmaksas",IF('6a+c+n'!$Q131="A",'6a+c+n'!M131,0),0)</f>
        <v>0</v>
      </c>
      <c r="N131" s="76" t="n">
        <f aca="false">IF($C$4="Attiecināmās izmaksas",IF('6a+c+n'!$Q131="A",'6a+c+n'!N131,0),0)</f>
        <v>0</v>
      </c>
      <c r="O131" s="76" t="n">
        <f aca="false">IF($C$4="Attiecināmās izmaksas",IF('6a+c+n'!$Q131="A",'6a+c+n'!O131,0),0)</f>
        <v>0</v>
      </c>
      <c r="P131" s="77" t="n">
        <f aca="false">IF($C$4="Attiecināmās izmaksas",IF('6a+c+n'!$Q131="A",'6a+c+n'!P131,0),0)</f>
        <v>0</v>
      </c>
    </row>
    <row r="132" customFormat="false" ht="22.5" hidden="false" customHeight="false" outlineLevel="0" collapsed="false">
      <c r="A132" s="13" t="n">
        <f aca="false">IF(P132=0,0,IF(COUNTBLANK(P132)=1,0,COUNTA($P$14:P132)))</f>
        <v>0</v>
      </c>
      <c r="B132" s="76" t="str">
        <f aca="false">IF($C$4="Attiecināmās izmaksas",IF('6a+c+n'!$Q132="A",'6a+c+n'!B132,0),0)</f>
        <v>līg.c.</v>
      </c>
      <c r="C132" s="76" t="str">
        <f aca="false">IF($C$4="Attiecināmās izmaksas",IF('6a+c+n'!$Q132="A",'6a+c+n'!C132,0),0)</f>
        <v>             Koka el.apstrāde ar pretuguns un prettrupes sastāvu.</v>
      </c>
      <c r="D132" s="76" t="str">
        <f aca="false">IF($C$4="Attiecināmās izmaksas",IF('6a+c+n'!$Q132="A",'6a+c+n'!D132,0),0)</f>
        <v>m²</v>
      </c>
      <c r="E132" s="77"/>
      <c r="F132" s="75"/>
      <c r="G132" s="76"/>
      <c r="H132" s="76" t="n">
        <f aca="false">IF($C$4="Attiecināmās izmaksas",IF('6a+c+n'!$Q132="A",'6a+c+n'!H132,0),0)</f>
        <v>0</v>
      </c>
      <c r="I132" s="76"/>
      <c r="J132" s="76"/>
      <c r="K132" s="77" t="n">
        <f aca="false">IF($C$4="Attiecināmās izmaksas",IF('6a+c+n'!$Q132="A",'6a+c+n'!K132,0),0)</f>
        <v>0</v>
      </c>
      <c r="L132" s="75" t="n">
        <f aca="false">IF($C$4="Attiecināmās izmaksas",IF('6a+c+n'!$Q132="A",'6a+c+n'!L132,0),0)</f>
        <v>0</v>
      </c>
      <c r="M132" s="76" t="n">
        <f aca="false">IF($C$4="Attiecināmās izmaksas",IF('6a+c+n'!$Q132="A",'6a+c+n'!M132,0),0)</f>
        <v>0</v>
      </c>
      <c r="N132" s="76" t="n">
        <f aca="false">IF($C$4="Attiecināmās izmaksas",IF('6a+c+n'!$Q132="A",'6a+c+n'!N132,0),0)</f>
        <v>0</v>
      </c>
      <c r="O132" s="76" t="n">
        <f aca="false">IF($C$4="Attiecināmās izmaksas",IF('6a+c+n'!$Q132="A",'6a+c+n'!O132,0),0)</f>
        <v>0</v>
      </c>
      <c r="P132" s="77" t="n">
        <f aca="false">IF($C$4="Attiecināmās izmaksas",IF('6a+c+n'!$Q132="A",'6a+c+n'!P132,0),0)</f>
        <v>0</v>
      </c>
    </row>
    <row r="133" customFormat="false" ht="11.25" hidden="false" customHeight="false" outlineLevel="0" collapsed="false">
      <c r="A133" s="13" t="n">
        <f aca="false">IF(P133=0,0,IF(COUNTBLANK(P133)=1,0,COUNTA($P$14:P133)))</f>
        <v>0</v>
      </c>
      <c r="B133" s="76" t="n">
        <f aca="false">IF($C$4="Attiecināmās izmaksas",IF('6a+c+n'!$Q133="A",'6a+c+n'!B133,0),0)</f>
        <v>0</v>
      </c>
      <c r="C133" s="76" t="str">
        <f aca="false">IF($C$4="Attiecināmās izmaksas",IF('6a+c+n'!$Q133="A",'6a+c+n'!C133,0),0)</f>
        <v>KA-1U  vai ekvivalents</v>
      </c>
      <c r="D133" s="76" t="str">
        <f aca="false">IF($C$4="Attiecināmās izmaksas",IF('6a+c+n'!$Q133="A",'6a+c+n'!D133,0),0)</f>
        <v>l</v>
      </c>
      <c r="E133" s="77"/>
      <c r="F133" s="75"/>
      <c r="G133" s="76"/>
      <c r="H133" s="76" t="n">
        <f aca="false">IF($C$4="Attiecināmās izmaksas",IF('6a+c+n'!$Q133="A",'6a+c+n'!H133,0),0)</f>
        <v>0</v>
      </c>
      <c r="I133" s="76"/>
      <c r="J133" s="76"/>
      <c r="K133" s="77" t="n">
        <f aca="false">IF($C$4="Attiecināmās izmaksas",IF('6a+c+n'!$Q133="A",'6a+c+n'!K133,0),0)</f>
        <v>0</v>
      </c>
      <c r="L133" s="75" t="n">
        <f aca="false">IF($C$4="Attiecināmās izmaksas",IF('6a+c+n'!$Q133="A",'6a+c+n'!L133,0),0)</f>
        <v>0</v>
      </c>
      <c r="M133" s="76" t="n">
        <f aca="false">IF($C$4="Attiecināmās izmaksas",IF('6a+c+n'!$Q133="A",'6a+c+n'!M133,0),0)</f>
        <v>0</v>
      </c>
      <c r="N133" s="76" t="n">
        <f aca="false">IF($C$4="Attiecināmās izmaksas",IF('6a+c+n'!$Q133="A",'6a+c+n'!N133,0),0)</f>
        <v>0</v>
      </c>
      <c r="O133" s="76" t="n">
        <f aca="false">IF($C$4="Attiecināmās izmaksas",IF('6a+c+n'!$Q133="A",'6a+c+n'!O133,0),0)</f>
        <v>0</v>
      </c>
      <c r="P133" s="77" t="n">
        <f aca="false">IF($C$4="Attiecināmās izmaksas",IF('6a+c+n'!$Q133="A",'6a+c+n'!P133,0),0)</f>
        <v>0</v>
      </c>
    </row>
    <row r="134" customFormat="false" ht="11.25" hidden="false" customHeight="false" outlineLevel="0" collapsed="false">
      <c r="A134" s="13" t="n">
        <f aca="false">IF(P134=0,0,IF(COUNTBLANK(P134)=1,0,COUNTA($P$14:P134)))</f>
        <v>0</v>
      </c>
      <c r="B134" s="76" t="str">
        <f aca="false">IF($C$4="Attiecināmās izmaksas",IF('6a+c+n'!$Q134="A",'6a+c+n'!B134,0),0)</f>
        <v>līg.c.</v>
      </c>
      <c r="C134" s="76" t="str">
        <f aca="false">IF($C$4="Attiecināmās izmaksas",IF('6a+c+n'!$Q134="A",'6a+c+n'!C134,0),0)</f>
        <v>              Pretkorozijas krāsojums</v>
      </c>
      <c r="D134" s="76" t="str">
        <f aca="false">IF($C$4="Attiecināmās izmaksas",IF('6a+c+n'!$Q134="A",'6a+c+n'!D134,0),0)</f>
        <v>m²</v>
      </c>
      <c r="E134" s="77"/>
      <c r="F134" s="75"/>
      <c r="G134" s="76"/>
      <c r="H134" s="76" t="n">
        <f aca="false">IF($C$4="Attiecināmās izmaksas",IF('6a+c+n'!$Q134="A",'6a+c+n'!H134,0),0)</f>
        <v>0</v>
      </c>
      <c r="I134" s="76"/>
      <c r="J134" s="76"/>
      <c r="K134" s="77" t="n">
        <f aca="false">IF($C$4="Attiecināmās izmaksas",IF('6a+c+n'!$Q134="A",'6a+c+n'!K134,0),0)</f>
        <v>0</v>
      </c>
      <c r="L134" s="75" t="n">
        <f aca="false">IF($C$4="Attiecināmās izmaksas",IF('6a+c+n'!$Q134="A",'6a+c+n'!L134,0),0)</f>
        <v>0</v>
      </c>
      <c r="M134" s="76" t="n">
        <f aca="false">IF($C$4="Attiecināmās izmaksas",IF('6a+c+n'!$Q134="A",'6a+c+n'!M134,0),0)</f>
        <v>0</v>
      </c>
      <c r="N134" s="76" t="n">
        <f aca="false">IF($C$4="Attiecināmās izmaksas",IF('6a+c+n'!$Q134="A",'6a+c+n'!N134,0),0)</f>
        <v>0</v>
      </c>
      <c r="O134" s="76" t="n">
        <f aca="false">IF($C$4="Attiecināmās izmaksas",IF('6a+c+n'!$Q134="A",'6a+c+n'!O134,0),0)</f>
        <v>0</v>
      </c>
      <c r="P134" s="77" t="n">
        <f aca="false">IF($C$4="Attiecināmās izmaksas",IF('6a+c+n'!$Q134="A",'6a+c+n'!P134,0),0)</f>
        <v>0</v>
      </c>
    </row>
    <row r="135" customFormat="false" ht="11.25" hidden="false" customHeight="false" outlineLevel="0" collapsed="false">
      <c r="A135" s="13" t="n">
        <f aca="false">IF(P135=0,0,IF(COUNTBLANK(P135)=1,0,COUNTA($P$14:P135)))</f>
        <v>0</v>
      </c>
      <c r="B135" s="76" t="n">
        <f aca="false">IF($C$4="Attiecināmās izmaksas",IF('6a+c+n'!$Q135="A",'6a+c+n'!B135,0),0)</f>
        <v>0</v>
      </c>
      <c r="C135" s="76" t="str">
        <f aca="false">IF($C$4="Attiecināmās izmaksas",IF('6a+c+n'!$Q135="A",'6a+c+n'!C135,0),0)</f>
        <v>grunts ekviv. Korrostop</v>
      </c>
      <c r="D135" s="76" t="str">
        <f aca="false">IF($C$4="Attiecināmās izmaksas",IF('6a+c+n'!$Q135="A",'6a+c+n'!D135,0),0)</f>
        <v>kg</v>
      </c>
      <c r="E135" s="77"/>
      <c r="F135" s="75"/>
      <c r="G135" s="76"/>
      <c r="H135" s="76" t="n">
        <f aca="false">IF($C$4="Attiecināmās izmaksas",IF('6a+c+n'!$Q135="A",'6a+c+n'!H135,0),0)</f>
        <v>0</v>
      </c>
      <c r="I135" s="76"/>
      <c r="J135" s="76"/>
      <c r="K135" s="77" t="n">
        <f aca="false">IF($C$4="Attiecināmās izmaksas",IF('6a+c+n'!$Q135="A",'6a+c+n'!K135,0),0)</f>
        <v>0</v>
      </c>
      <c r="L135" s="75" t="n">
        <f aca="false">IF($C$4="Attiecināmās izmaksas",IF('6a+c+n'!$Q135="A",'6a+c+n'!L135,0),0)</f>
        <v>0</v>
      </c>
      <c r="M135" s="76" t="n">
        <f aca="false">IF($C$4="Attiecināmās izmaksas",IF('6a+c+n'!$Q135="A",'6a+c+n'!M135,0),0)</f>
        <v>0</v>
      </c>
      <c r="N135" s="76" t="n">
        <f aca="false">IF($C$4="Attiecināmās izmaksas",IF('6a+c+n'!$Q135="A",'6a+c+n'!N135,0),0)</f>
        <v>0</v>
      </c>
      <c r="O135" s="76" t="n">
        <f aca="false">IF($C$4="Attiecināmās izmaksas",IF('6a+c+n'!$Q135="A",'6a+c+n'!O135,0),0)</f>
        <v>0</v>
      </c>
      <c r="P135" s="77" t="n">
        <f aca="false">IF($C$4="Attiecināmās izmaksas",IF('6a+c+n'!$Q135="A",'6a+c+n'!P135,0),0)</f>
        <v>0</v>
      </c>
    </row>
    <row r="136" customFormat="false" ht="22.5" hidden="false" customHeight="false" outlineLevel="0" collapsed="false">
      <c r="A136" s="13" t="n">
        <f aca="false">IF(P136=0,0,IF(COUNTBLANK(P136)=1,0,COUNTA($P$14:P136)))</f>
        <v>0</v>
      </c>
      <c r="B136" s="76" t="str">
        <f aca="false">IF($C$4="Attiecināmās izmaksas",IF('6a+c+n'!$Q136="A",'6a+c+n'!B136,0),0)</f>
        <v>līg.c.</v>
      </c>
      <c r="C136" s="76" t="str">
        <f aca="false">IF($C$4="Attiecināmās izmaksas",IF('6a+c+n'!$Q136="A",'6a+c+n'!C136,0),0)</f>
        <v>Ruberoīda seguma ieklāšana, 2 kārtas (augšējā kārta - b=4mm, apakšējā - b=2,5mm).</v>
      </c>
      <c r="D136" s="76" t="str">
        <f aca="false">IF($C$4="Attiecināmās izmaksas",IF('6a+c+n'!$Q136="A",'6a+c+n'!D136,0),0)</f>
        <v>m²</v>
      </c>
      <c r="E136" s="77"/>
      <c r="F136" s="75"/>
      <c r="G136" s="76"/>
      <c r="H136" s="76" t="n">
        <f aca="false">IF($C$4="Attiecināmās izmaksas",IF('6a+c+n'!$Q136="A",'6a+c+n'!H136,0),0)</f>
        <v>0</v>
      </c>
      <c r="I136" s="76"/>
      <c r="J136" s="76"/>
      <c r="K136" s="77" t="n">
        <f aca="false">IF($C$4="Attiecināmās izmaksas",IF('6a+c+n'!$Q136="A",'6a+c+n'!K136,0),0)</f>
        <v>0</v>
      </c>
      <c r="L136" s="75" t="n">
        <f aca="false">IF($C$4="Attiecināmās izmaksas",IF('6a+c+n'!$Q136="A",'6a+c+n'!L136,0),0)</f>
        <v>0</v>
      </c>
      <c r="M136" s="76" t="n">
        <f aca="false">IF($C$4="Attiecināmās izmaksas",IF('6a+c+n'!$Q136="A",'6a+c+n'!M136,0),0)</f>
        <v>0</v>
      </c>
      <c r="N136" s="76" t="n">
        <f aca="false">IF($C$4="Attiecināmās izmaksas",IF('6a+c+n'!$Q136="A",'6a+c+n'!N136,0),0)</f>
        <v>0</v>
      </c>
      <c r="O136" s="76" t="n">
        <f aca="false">IF($C$4="Attiecināmās izmaksas",IF('6a+c+n'!$Q136="A",'6a+c+n'!O136,0),0)</f>
        <v>0</v>
      </c>
      <c r="P136" s="77" t="n">
        <f aca="false">IF($C$4="Attiecināmās izmaksas",IF('6a+c+n'!$Q136="A",'6a+c+n'!P136,0),0)</f>
        <v>0</v>
      </c>
    </row>
    <row r="137" customFormat="false" ht="11.25" hidden="false" customHeight="false" outlineLevel="0" collapsed="false">
      <c r="A137" s="13" t="n">
        <f aca="false">IF(P137=0,0,IF(COUNTBLANK(P137)=1,0,COUNTA($P$14:P137)))</f>
        <v>0</v>
      </c>
      <c r="B137" s="76" t="n">
        <f aca="false">IF($C$4="Attiecināmās izmaksas",IF('6a+c+n'!$Q137="A",'6a+c+n'!B137,0),0)</f>
        <v>0</v>
      </c>
      <c r="C137" s="76" t="str">
        <f aca="false">IF($C$4="Attiecināmās izmaksas",IF('6a+c+n'!$Q137="A",'6a+c+n'!C137,0),0)</f>
        <v>ruberoīdsa apakškārta</v>
      </c>
      <c r="D137" s="76" t="str">
        <f aca="false">IF($C$4="Attiecināmās izmaksas",IF('6a+c+n'!$Q137="A",'6a+c+n'!D137,0),0)</f>
        <v>m²</v>
      </c>
      <c r="E137" s="77"/>
      <c r="F137" s="75"/>
      <c r="G137" s="76"/>
      <c r="H137" s="76" t="n">
        <f aca="false">IF($C$4="Attiecināmās izmaksas",IF('6a+c+n'!$Q137="A",'6a+c+n'!H137,0),0)</f>
        <v>0</v>
      </c>
      <c r="I137" s="76"/>
      <c r="J137" s="76"/>
      <c r="K137" s="77" t="n">
        <f aca="false">IF($C$4="Attiecināmās izmaksas",IF('6a+c+n'!$Q137="A",'6a+c+n'!K137,0),0)</f>
        <v>0</v>
      </c>
      <c r="L137" s="75" t="n">
        <f aca="false">IF($C$4="Attiecināmās izmaksas",IF('6a+c+n'!$Q137="A",'6a+c+n'!L137,0),0)</f>
        <v>0</v>
      </c>
      <c r="M137" s="76" t="n">
        <f aca="false">IF($C$4="Attiecināmās izmaksas",IF('6a+c+n'!$Q137="A",'6a+c+n'!M137,0),0)</f>
        <v>0</v>
      </c>
      <c r="N137" s="76" t="n">
        <f aca="false">IF($C$4="Attiecināmās izmaksas",IF('6a+c+n'!$Q137="A",'6a+c+n'!N137,0),0)</f>
        <v>0</v>
      </c>
      <c r="O137" s="76" t="n">
        <f aca="false">IF($C$4="Attiecināmās izmaksas",IF('6a+c+n'!$Q137="A",'6a+c+n'!O137,0),0)</f>
        <v>0</v>
      </c>
      <c r="P137" s="77" t="n">
        <f aca="false">IF($C$4="Attiecināmās izmaksas",IF('6a+c+n'!$Q137="A",'6a+c+n'!P137,0),0)</f>
        <v>0</v>
      </c>
    </row>
    <row r="138" customFormat="false" ht="11.25" hidden="false" customHeight="false" outlineLevel="0" collapsed="false">
      <c r="A138" s="13" t="n">
        <f aca="false">IF(P138=0,0,IF(COUNTBLANK(P138)=1,0,COUNTA($P$14:P138)))</f>
        <v>0</v>
      </c>
      <c r="B138" s="76" t="n">
        <f aca="false">IF($C$4="Attiecināmās izmaksas",IF('6a+c+n'!$Q138="A",'6a+c+n'!B138,0),0)</f>
        <v>0</v>
      </c>
      <c r="C138" s="76" t="str">
        <f aca="false">IF($C$4="Attiecināmās izmaksas",IF('6a+c+n'!$Q138="A",'6a+c+n'!C138,0),0)</f>
        <v>ruberoīda virskārta </v>
      </c>
      <c r="D138" s="76" t="str">
        <f aca="false">IF($C$4="Attiecināmās izmaksas",IF('6a+c+n'!$Q138="A",'6a+c+n'!D138,0),0)</f>
        <v>m²</v>
      </c>
      <c r="E138" s="77"/>
      <c r="F138" s="75"/>
      <c r="G138" s="76"/>
      <c r="H138" s="76" t="n">
        <f aca="false">IF($C$4="Attiecināmās izmaksas",IF('6a+c+n'!$Q138="A",'6a+c+n'!H138,0),0)</f>
        <v>0</v>
      </c>
      <c r="I138" s="76"/>
      <c r="J138" s="76"/>
      <c r="K138" s="77" t="n">
        <f aca="false">IF($C$4="Attiecināmās izmaksas",IF('6a+c+n'!$Q138="A",'6a+c+n'!K138,0),0)</f>
        <v>0</v>
      </c>
      <c r="L138" s="75" t="n">
        <f aca="false">IF($C$4="Attiecināmās izmaksas",IF('6a+c+n'!$Q138="A",'6a+c+n'!L138,0),0)</f>
        <v>0</v>
      </c>
      <c r="M138" s="76" t="n">
        <f aca="false">IF($C$4="Attiecināmās izmaksas",IF('6a+c+n'!$Q138="A",'6a+c+n'!M138,0),0)</f>
        <v>0</v>
      </c>
      <c r="N138" s="76" t="n">
        <f aca="false">IF($C$4="Attiecināmās izmaksas",IF('6a+c+n'!$Q138="A",'6a+c+n'!N138,0),0)</f>
        <v>0</v>
      </c>
      <c r="O138" s="76" t="n">
        <f aca="false">IF($C$4="Attiecināmās izmaksas",IF('6a+c+n'!$Q138="A",'6a+c+n'!O138,0),0)</f>
        <v>0</v>
      </c>
      <c r="P138" s="77" t="n">
        <f aca="false">IF($C$4="Attiecināmās izmaksas",IF('6a+c+n'!$Q138="A",'6a+c+n'!P138,0),0)</f>
        <v>0</v>
      </c>
    </row>
    <row r="139" customFormat="false" ht="11.25" hidden="false" customHeight="false" outlineLevel="0" collapsed="false">
      <c r="A139" s="13" t="n">
        <f aca="false">IF(P139=0,0,IF(COUNTBLANK(P139)=1,0,COUNTA($P$14:P139)))</f>
        <v>0</v>
      </c>
      <c r="B139" s="76" t="n">
        <f aca="false">IF($C$4="Attiecināmās izmaksas",IF('6a+c+n'!$Q139="A",'6a+c+n'!B139,0),0)</f>
        <v>0</v>
      </c>
      <c r="C139" s="76" t="str">
        <f aca="false">IF($C$4="Attiecināmās izmaksas",IF('6a+c+n'!$Q139="A",'6a+c+n'!C139,0),0)</f>
        <v>propāns -butāns</v>
      </c>
      <c r="D139" s="76" t="str">
        <f aca="false">IF($C$4="Attiecināmās izmaksas",IF('6a+c+n'!$Q139="A",'6a+c+n'!D139,0),0)</f>
        <v>bal</v>
      </c>
      <c r="E139" s="77"/>
      <c r="F139" s="75"/>
      <c r="G139" s="76"/>
      <c r="H139" s="76" t="n">
        <f aca="false">IF($C$4="Attiecināmās izmaksas",IF('6a+c+n'!$Q139="A",'6a+c+n'!H139,0),0)</f>
        <v>0</v>
      </c>
      <c r="I139" s="76"/>
      <c r="J139" s="76"/>
      <c r="K139" s="77" t="n">
        <f aca="false">IF($C$4="Attiecināmās izmaksas",IF('6a+c+n'!$Q139="A",'6a+c+n'!K139,0),0)</f>
        <v>0</v>
      </c>
      <c r="L139" s="75" t="n">
        <f aca="false">IF($C$4="Attiecināmās izmaksas",IF('6a+c+n'!$Q139="A",'6a+c+n'!L139,0),0)</f>
        <v>0</v>
      </c>
      <c r="M139" s="76" t="n">
        <f aca="false">IF($C$4="Attiecināmās izmaksas",IF('6a+c+n'!$Q139="A",'6a+c+n'!M139,0),0)</f>
        <v>0</v>
      </c>
      <c r="N139" s="76" t="n">
        <f aca="false">IF($C$4="Attiecināmās izmaksas",IF('6a+c+n'!$Q139="A",'6a+c+n'!N139,0),0)</f>
        <v>0</v>
      </c>
      <c r="O139" s="76" t="n">
        <f aca="false">IF($C$4="Attiecināmās izmaksas",IF('6a+c+n'!$Q139="A",'6a+c+n'!O139,0),0)</f>
        <v>0</v>
      </c>
      <c r="P139" s="77" t="n">
        <f aca="false">IF($C$4="Attiecināmās izmaksas",IF('6a+c+n'!$Q139="A",'6a+c+n'!P139,0),0)</f>
        <v>0</v>
      </c>
    </row>
    <row r="140" customFormat="false" ht="11.25" hidden="false" customHeight="false" outlineLevel="0" collapsed="false">
      <c r="A140" s="13" t="n">
        <f aca="false">IF(P140=0,0,IF(COUNTBLANK(P140)=1,0,COUNTA($P$14:P140)))</f>
        <v>0</v>
      </c>
      <c r="B140" s="76" t="str">
        <f aca="false">IF($C$4="Attiecināmās izmaksas",IF('6a+c+n'!$Q140="A",'6a+c+n'!B140,0),0)</f>
        <v>līg.c.</v>
      </c>
      <c r="C140" s="76" t="str">
        <f aca="false">IF($C$4="Attiecināmās izmaksas",IF('6a+c+n'!$Q140="A",'6a+c+n'!C140,0),0)</f>
        <v>Skārda lāseņa montēšana, b=0.4m.</v>
      </c>
      <c r="D140" s="76" t="str">
        <f aca="false">IF($C$4="Attiecināmās izmaksas",IF('6a+c+n'!$Q140="A",'6a+c+n'!D140,0),0)</f>
        <v>m</v>
      </c>
      <c r="E140" s="77"/>
      <c r="F140" s="75"/>
      <c r="G140" s="76"/>
      <c r="H140" s="76" t="n">
        <f aca="false">IF($C$4="Attiecināmās izmaksas",IF('6a+c+n'!$Q140="A",'6a+c+n'!H140,0),0)</f>
        <v>0</v>
      </c>
      <c r="I140" s="76"/>
      <c r="J140" s="76"/>
      <c r="K140" s="77" t="n">
        <f aca="false">IF($C$4="Attiecināmās izmaksas",IF('6a+c+n'!$Q140="A",'6a+c+n'!K140,0),0)</f>
        <v>0</v>
      </c>
      <c r="L140" s="75" t="n">
        <f aca="false">IF($C$4="Attiecināmās izmaksas",IF('6a+c+n'!$Q140="A",'6a+c+n'!L140,0),0)</f>
        <v>0</v>
      </c>
      <c r="M140" s="76" t="n">
        <f aca="false">IF($C$4="Attiecināmās izmaksas",IF('6a+c+n'!$Q140="A",'6a+c+n'!M140,0),0)</f>
        <v>0</v>
      </c>
      <c r="N140" s="76" t="n">
        <f aca="false">IF($C$4="Attiecināmās izmaksas",IF('6a+c+n'!$Q140="A",'6a+c+n'!N140,0),0)</f>
        <v>0</v>
      </c>
      <c r="O140" s="76" t="n">
        <f aca="false">IF($C$4="Attiecināmās izmaksas",IF('6a+c+n'!$Q140="A",'6a+c+n'!O140,0),0)</f>
        <v>0</v>
      </c>
      <c r="P140" s="77" t="n">
        <f aca="false">IF($C$4="Attiecināmās izmaksas",IF('6a+c+n'!$Q140="A",'6a+c+n'!P140,0),0)</f>
        <v>0</v>
      </c>
    </row>
    <row r="141" customFormat="false" ht="11.25" hidden="false" customHeight="false" outlineLevel="0" collapsed="false">
      <c r="A141" s="13" t="n">
        <f aca="false">IF(P141=0,0,IF(COUNTBLANK(P141)=1,0,COUNTA($P$14:P141)))</f>
        <v>0</v>
      </c>
      <c r="B141" s="76" t="n">
        <f aca="false">IF($C$4="Attiecināmās izmaksas",IF('6a+c+n'!$Q141="A",'6a+c+n'!B141,0),0)</f>
        <v>0</v>
      </c>
      <c r="C141" s="76" t="str">
        <f aca="false">IF($C$4="Attiecināmās izmaksas",IF('6a+c+n'!$Q141="A",'6a+c+n'!C141,0),0)</f>
        <v>Paligmateriāli</v>
      </c>
      <c r="D141" s="76" t="str">
        <f aca="false">IF($C$4="Attiecināmās izmaksas",IF('6a+c+n'!$Q141="A",'6a+c+n'!D141,0),0)</f>
        <v>kpl</v>
      </c>
      <c r="E141" s="77"/>
      <c r="F141" s="75"/>
      <c r="G141" s="76"/>
      <c r="H141" s="76" t="n">
        <f aca="false">IF($C$4="Attiecināmās izmaksas",IF('6a+c+n'!$Q141="A",'6a+c+n'!H141,0),0)</f>
        <v>0</v>
      </c>
      <c r="I141" s="76"/>
      <c r="J141" s="76"/>
      <c r="K141" s="77" t="n">
        <f aca="false">IF($C$4="Attiecināmās izmaksas",IF('6a+c+n'!$Q141="A",'6a+c+n'!K141,0),0)</f>
        <v>0</v>
      </c>
      <c r="L141" s="75" t="n">
        <f aca="false">IF($C$4="Attiecināmās izmaksas",IF('6a+c+n'!$Q141="A",'6a+c+n'!L141,0),0)</f>
        <v>0</v>
      </c>
      <c r="M141" s="76" t="n">
        <f aca="false">IF($C$4="Attiecināmās izmaksas",IF('6a+c+n'!$Q141="A",'6a+c+n'!M141,0),0)</f>
        <v>0</v>
      </c>
      <c r="N141" s="76" t="n">
        <f aca="false">IF($C$4="Attiecināmās izmaksas",IF('6a+c+n'!$Q141="A",'6a+c+n'!N141,0),0)</f>
        <v>0</v>
      </c>
      <c r="O141" s="76" t="n">
        <f aca="false">IF($C$4="Attiecināmās izmaksas",IF('6a+c+n'!$Q141="A",'6a+c+n'!O141,0),0)</f>
        <v>0</v>
      </c>
      <c r="P141" s="77" t="n">
        <f aca="false">IF($C$4="Attiecināmās izmaksas",IF('6a+c+n'!$Q141="A",'6a+c+n'!P141,0),0)</f>
        <v>0</v>
      </c>
    </row>
    <row r="142" customFormat="false" ht="11.25" hidden="false" customHeight="false" outlineLevel="0" collapsed="false">
      <c r="A142" s="13" t="n">
        <f aca="false">IF(P142=0,0,IF(COUNTBLANK(P142)=1,0,COUNTA($P$14:P142)))</f>
        <v>0</v>
      </c>
      <c r="B142" s="76" t="n">
        <f aca="false">IF($C$4="Attiecināmās izmaksas",IF('6a+c+n'!$Q142="A",'6a+c+n'!B142,0),0)</f>
        <v>0</v>
      </c>
      <c r="C142" s="76" t="str">
        <f aca="false">IF($C$4="Attiecināmās izmaksas",IF('6a+c+n'!$Q142="A",'6a+c+n'!C142,0),0)</f>
        <v>Skārds </v>
      </c>
      <c r="D142" s="76" t="str">
        <f aca="false">IF($C$4="Attiecināmās izmaksas",IF('6a+c+n'!$Q142="A",'6a+c+n'!D142,0),0)</f>
        <v>m²</v>
      </c>
      <c r="E142" s="77"/>
      <c r="F142" s="75"/>
      <c r="G142" s="76"/>
      <c r="H142" s="76" t="n">
        <f aca="false">IF($C$4="Attiecināmās izmaksas",IF('6a+c+n'!$Q142="A",'6a+c+n'!H142,0),0)</f>
        <v>0</v>
      </c>
      <c r="I142" s="76"/>
      <c r="J142" s="76"/>
      <c r="K142" s="77" t="n">
        <f aca="false">IF($C$4="Attiecināmās izmaksas",IF('6a+c+n'!$Q142="A",'6a+c+n'!K142,0),0)</f>
        <v>0</v>
      </c>
      <c r="L142" s="75" t="n">
        <f aca="false">IF($C$4="Attiecināmās izmaksas",IF('6a+c+n'!$Q142="A",'6a+c+n'!L142,0),0)</f>
        <v>0</v>
      </c>
      <c r="M142" s="76" t="n">
        <f aca="false">IF($C$4="Attiecināmās izmaksas",IF('6a+c+n'!$Q142="A",'6a+c+n'!M142,0),0)</f>
        <v>0</v>
      </c>
      <c r="N142" s="76" t="n">
        <f aca="false">IF($C$4="Attiecināmās izmaksas",IF('6a+c+n'!$Q142="A",'6a+c+n'!N142,0),0)</f>
        <v>0</v>
      </c>
      <c r="O142" s="76" t="n">
        <f aca="false">IF($C$4="Attiecināmās izmaksas",IF('6a+c+n'!$Q142="A",'6a+c+n'!O142,0),0)</f>
        <v>0</v>
      </c>
      <c r="P142" s="77" t="n">
        <f aca="false">IF($C$4="Attiecināmās izmaksas",IF('6a+c+n'!$Q142="A",'6a+c+n'!P142,0),0)</f>
        <v>0</v>
      </c>
    </row>
    <row r="143" customFormat="false" ht="22.5" hidden="false" customHeight="false" outlineLevel="0" collapsed="false">
      <c r="A143" s="13" t="n">
        <f aca="false">IF(P143=0,0,IF(COUNTBLANK(P143)=1,0,COUNTA($P$14:P143)))</f>
        <v>0</v>
      </c>
      <c r="B143" s="76" t="str">
        <f aca="false">IF($C$4="Attiecināmās izmaksas",IF('6a+c+n'!$Q143="A",'6a+c+n'!B143,0),0)</f>
        <v>līg.c.</v>
      </c>
      <c r="C143" s="76" t="str">
        <f aca="false">IF($C$4="Attiecināmās izmaksas",IF('6a+c+n'!$Q143="A",'6a+c+n'!C143,0),0)</f>
        <v>Papildus jumta veltņu mat. kārtas (b=20mm)  līmēšana pa jumtiņa perimetru.</v>
      </c>
      <c r="D143" s="76" t="str">
        <f aca="false">IF($C$4="Attiecināmās izmaksas",IF('6a+c+n'!$Q143="A",'6a+c+n'!D143,0),0)</f>
        <v>m</v>
      </c>
      <c r="E143" s="77"/>
      <c r="F143" s="75"/>
      <c r="G143" s="76"/>
      <c r="H143" s="76" t="n">
        <f aca="false">IF($C$4="Attiecināmās izmaksas",IF('6a+c+n'!$Q143="A",'6a+c+n'!H143,0),0)</f>
        <v>0</v>
      </c>
      <c r="I143" s="76"/>
      <c r="J143" s="76"/>
      <c r="K143" s="77" t="n">
        <f aca="false">IF($C$4="Attiecināmās izmaksas",IF('6a+c+n'!$Q143="A",'6a+c+n'!K143,0),0)</f>
        <v>0</v>
      </c>
      <c r="L143" s="75" t="n">
        <f aca="false">IF($C$4="Attiecināmās izmaksas",IF('6a+c+n'!$Q143="A",'6a+c+n'!L143,0),0)</f>
        <v>0</v>
      </c>
      <c r="M143" s="76" t="n">
        <f aca="false">IF($C$4="Attiecināmās izmaksas",IF('6a+c+n'!$Q143="A",'6a+c+n'!M143,0),0)</f>
        <v>0</v>
      </c>
      <c r="N143" s="76" t="n">
        <f aca="false">IF($C$4="Attiecināmās izmaksas",IF('6a+c+n'!$Q143="A",'6a+c+n'!N143,0),0)</f>
        <v>0</v>
      </c>
      <c r="O143" s="76" t="n">
        <f aca="false">IF($C$4="Attiecināmās izmaksas",IF('6a+c+n'!$Q143="A",'6a+c+n'!O143,0),0)</f>
        <v>0</v>
      </c>
      <c r="P143" s="77" t="n">
        <f aca="false">IF($C$4="Attiecināmās izmaksas",IF('6a+c+n'!$Q143="A",'6a+c+n'!P143,0),0)</f>
        <v>0</v>
      </c>
    </row>
    <row r="144" customFormat="false" ht="11.25" hidden="false" customHeight="false" outlineLevel="0" collapsed="false">
      <c r="A144" s="13" t="n">
        <f aca="false">IF(P144=0,0,IF(COUNTBLANK(P144)=1,0,COUNTA($P$14:P144)))</f>
        <v>0</v>
      </c>
      <c r="B144" s="76" t="n">
        <f aca="false">IF($C$4="Attiecināmās izmaksas",IF('6a+c+n'!$Q144="A",'6a+c+n'!B144,0),0)</f>
        <v>0</v>
      </c>
      <c r="C144" s="76" t="str">
        <f aca="false">IF($C$4="Attiecināmās izmaksas",IF('6a+c+n'!$Q144="A",'6a+c+n'!C144,0),0)</f>
        <v>ruberoīda virskārta </v>
      </c>
      <c r="D144" s="76" t="str">
        <f aca="false">IF($C$4="Attiecināmās izmaksas",IF('6a+c+n'!$Q144="A",'6a+c+n'!D144,0),0)</f>
        <v>m²</v>
      </c>
      <c r="E144" s="77"/>
      <c r="F144" s="75"/>
      <c r="G144" s="76"/>
      <c r="H144" s="76" t="n">
        <f aca="false">IF($C$4="Attiecināmās izmaksas",IF('6a+c+n'!$Q144="A",'6a+c+n'!H144,0),0)</f>
        <v>0</v>
      </c>
      <c r="I144" s="76"/>
      <c r="J144" s="76"/>
      <c r="K144" s="77" t="n">
        <f aca="false">IF($C$4="Attiecināmās izmaksas",IF('6a+c+n'!$Q144="A",'6a+c+n'!K144,0),0)</f>
        <v>0</v>
      </c>
      <c r="L144" s="75" t="n">
        <f aca="false">IF($C$4="Attiecināmās izmaksas",IF('6a+c+n'!$Q144="A",'6a+c+n'!L144,0),0)</f>
        <v>0</v>
      </c>
      <c r="M144" s="76" t="n">
        <f aca="false">IF($C$4="Attiecināmās izmaksas",IF('6a+c+n'!$Q144="A",'6a+c+n'!M144,0),0)</f>
        <v>0</v>
      </c>
      <c r="N144" s="76" t="n">
        <f aca="false">IF($C$4="Attiecināmās izmaksas",IF('6a+c+n'!$Q144="A",'6a+c+n'!N144,0),0)</f>
        <v>0</v>
      </c>
      <c r="O144" s="76" t="n">
        <f aca="false">IF($C$4="Attiecināmās izmaksas",IF('6a+c+n'!$Q144="A",'6a+c+n'!O144,0),0)</f>
        <v>0</v>
      </c>
      <c r="P144" s="77" t="n">
        <f aca="false">IF($C$4="Attiecināmās izmaksas",IF('6a+c+n'!$Q144="A",'6a+c+n'!P144,0),0)</f>
        <v>0</v>
      </c>
    </row>
    <row r="145" customFormat="false" ht="11.25" hidden="false" customHeight="false" outlineLevel="0" collapsed="false">
      <c r="A145" s="13" t="n">
        <f aca="false">IF(P145=0,0,IF(COUNTBLANK(P145)=1,0,COUNTA($P$14:P145)))</f>
        <v>0</v>
      </c>
      <c r="B145" s="76" t="n">
        <f aca="false">IF($C$4="Attiecināmās izmaksas",IF('6a+c+n'!$Q145="A",'6a+c+n'!B145,0),0)</f>
        <v>0</v>
      </c>
      <c r="C145" s="76" t="str">
        <f aca="false">IF($C$4="Attiecināmās izmaksas",IF('6a+c+n'!$Q145="A",'6a+c+n'!C145,0),0)</f>
        <v>propāns -butāns</v>
      </c>
      <c r="D145" s="76" t="str">
        <f aca="false">IF($C$4="Attiecināmās izmaksas",IF('6a+c+n'!$Q145="A",'6a+c+n'!D145,0),0)</f>
        <v>bal</v>
      </c>
      <c r="E145" s="77"/>
      <c r="F145" s="75"/>
      <c r="G145" s="76"/>
      <c r="H145" s="76" t="n">
        <f aca="false">IF($C$4="Attiecināmās izmaksas",IF('6a+c+n'!$Q145="A",'6a+c+n'!H145,0),0)</f>
        <v>0</v>
      </c>
      <c r="I145" s="76"/>
      <c r="J145" s="76"/>
      <c r="K145" s="77" t="n">
        <f aca="false">IF($C$4="Attiecināmās izmaksas",IF('6a+c+n'!$Q145="A",'6a+c+n'!K145,0),0)</f>
        <v>0</v>
      </c>
      <c r="L145" s="75" t="n">
        <f aca="false">IF($C$4="Attiecināmās izmaksas",IF('6a+c+n'!$Q145="A",'6a+c+n'!L145,0),0)</f>
        <v>0</v>
      </c>
      <c r="M145" s="76" t="n">
        <f aca="false">IF($C$4="Attiecināmās izmaksas",IF('6a+c+n'!$Q145="A",'6a+c+n'!M145,0),0)</f>
        <v>0</v>
      </c>
      <c r="N145" s="76" t="n">
        <f aca="false">IF($C$4="Attiecināmās izmaksas",IF('6a+c+n'!$Q145="A",'6a+c+n'!N145,0),0)</f>
        <v>0</v>
      </c>
      <c r="O145" s="76" t="n">
        <f aca="false">IF($C$4="Attiecināmās izmaksas",IF('6a+c+n'!$Q145="A",'6a+c+n'!O145,0),0)</f>
        <v>0</v>
      </c>
      <c r="P145" s="77" t="n">
        <f aca="false">IF($C$4="Attiecināmās izmaksas",IF('6a+c+n'!$Q145="A",'6a+c+n'!P145,0),0)</f>
        <v>0</v>
      </c>
    </row>
    <row r="146" customFormat="false" ht="33.75" hidden="false" customHeight="false" outlineLevel="0" collapsed="false">
      <c r="A146" s="13" t="n">
        <f aca="false">IF(P146=0,0,IF(COUNTBLANK(P146)=1,0,COUNTA($P$14:P146)))</f>
        <v>0</v>
      </c>
      <c r="B146" s="76" t="str">
        <f aca="false">IF($C$4="Attiecināmās izmaksas",IF('6a+c+n'!$Q146="A",'6a+c+n'!B146,0),0)</f>
        <v>līg.c.</v>
      </c>
      <c r="C146" s="76" t="str">
        <f aca="false">IF($C$4="Attiecināmās izmaksas",IF('6a+c+n'!$Q146="A",'6a+c+n'!C146,0),0)</f>
        <v>Siltinājuma stūra elementa (trīstūrveida) pielikšana ārsienas pieslēguma vietā (ekviv. Paroc ROS 30),  λ= 0,036 W/mKaxb=100x100mm.</v>
      </c>
      <c r="D146" s="76" t="str">
        <f aca="false">IF($C$4="Attiecināmās izmaksas",IF('6a+c+n'!$Q146="A",'6a+c+n'!D146,0),0)</f>
        <v>m</v>
      </c>
      <c r="E146" s="77"/>
      <c r="F146" s="75"/>
      <c r="G146" s="76"/>
      <c r="H146" s="76" t="n">
        <f aca="false">IF($C$4="Attiecināmās izmaksas",IF('6a+c+n'!$Q146="A",'6a+c+n'!H146,0),0)</f>
        <v>0</v>
      </c>
      <c r="I146" s="76"/>
      <c r="J146" s="76"/>
      <c r="K146" s="77" t="n">
        <f aca="false">IF($C$4="Attiecināmās izmaksas",IF('6a+c+n'!$Q146="A",'6a+c+n'!K146,0),0)</f>
        <v>0</v>
      </c>
      <c r="L146" s="75" t="n">
        <f aca="false">IF($C$4="Attiecināmās izmaksas",IF('6a+c+n'!$Q146="A",'6a+c+n'!L146,0),0)</f>
        <v>0</v>
      </c>
      <c r="M146" s="76" t="n">
        <f aca="false">IF($C$4="Attiecināmās izmaksas",IF('6a+c+n'!$Q146="A",'6a+c+n'!M146,0),0)</f>
        <v>0</v>
      </c>
      <c r="N146" s="76" t="n">
        <f aca="false">IF($C$4="Attiecināmās izmaksas",IF('6a+c+n'!$Q146="A",'6a+c+n'!N146,0),0)</f>
        <v>0</v>
      </c>
      <c r="O146" s="76" t="n">
        <f aca="false">IF($C$4="Attiecināmās izmaksas",IF('6a+c+n'!$Q146="A",'6a+c+n'!O146,0),0)</f>
        <v>0</v>
      </c>
      <c r="P146" s="77" t="n">
        <f aca="false">IF($C$4="Attiecināmās izmaksas",IF('6a+c+n'!$Q146="A",'6a+c+n'!P146,0),0)</f>
        <v>0</v>
      </c>
    </row>
    <row r="147" customFormat="false" ht="22.5" hidden="false" customHeight="false" outlineLevel="0" collapsed="false">
      <c r="A147" s="13" t="n">
        <f aca="false">IF(P147=0,0,IF(COUNTBLANK(P147)=1,0,COUNTA($P$14:P147)))</f>
        <v>0</v>
      </c>
      <c r="B147" s="76" t="str">
        <f aca="false">IF($C$4="Attiecināmās izmaksas",IF('6a+c+n'!$Q147="A",'6a+c+n'!B147,0),0)</f>
        <v>līg.c.</v>
      </c>
      <c r="C147" s="76" t="str">
        <f aca="false">IF($C$4="Attiecināmās izmaksas",IF('6a+c+n'!$Q147="A",'6a+c+n'!C147,0),0)</f>
        <v>Papildus jumta veltņu mat. kārtas (b=440mm)  līmēšana ap stūra elementu.</v>
      </c>
      <c r="D147" s="76" t="str">
        <f aca="false">IF($C$4="Attiecināmās izmaksas",IF('6a+c+n'!$Q147="A",'6a+c+n'!D147,0),0)</f>
        <v>m</v>
      </c>
      <c r="E147" s="77"/>
      <c r="F147" s="75"/>
      <c r="G147" s="76"/>
      <c r="H147" s="76" t="n">
        <f aca="false">IF($C$4="Attiecināmās izmaksas",IF('6a+c+n'!$Q147="A",'6a+c+n'!H147,0),0)</f>
        <v>0</v>
      </c>
      <c r="I147" s="76"/>
      <c r="J147" s="76"/>
      <c r="K147" s="77" t="n">
        <f aca="false">IF($C$4="Attiecināmās izmaksas",IF('6a+c+n'!$Q147="A",'6a+c+n'!K147,0),0)</f>
        <v>0</v>
      </c>
      <c r="L147" s="75" t="n">
        <f aca="false">IF($C$4="Attiecināmās izmaksas",IF('6a+c+n'!$Q147="A",'6a+c+n'!L147,0),0)</f>
        <v>0</v>
      </c>
      <c r="M147" s="76" t="n">
        <f aca="false">IF($C$4="Attiecināmās izmaksas",IF('6a+c+n'!$Q147="A",'6a+c+n'!M147,0),0)</f>
        <v>0</v>
      </c>
      <c r="N147" s="76" t="n">
        <f aca="false">IF($C$4="Attiecināmās izmaksas",IF('6a+c+n'!$Q147="A",'6a+c+n'!N147,0),0)</f>
        <v>0</v>
      </c>
      <c r="O147" s="76" t="n">
        <f aca="false">IF($C$4="Attiecināmās izmaksas",IF('6a+c+n'!$Q147="A",'6a+c+n'!O147,0),0)</f>
        <v>0</v>
      </c>
      <c r="P147" s="77" t="n">
        <f aca="false">IF($C$4="Attiecināmās izmaksas",IF('6a+c+n'!$Q147="A",'6a+c+n'!P147,0),0)</f>
        <v>0</v>
      </c>
    </row>
    <row r="148" customFormat="false" ht="11.25" hidden="false" customHeight="false" outlineLevel="0" collapsed="false">
      <c r="A148" s="13" t="n">
        <f aca="false">IF(P148=0,0,IF(COUNTBLANK(P148)=1,0,COUNTA($P$14:P148)))</f>
        <v>0</v>
      </c>
      <c r="B148" s="76" t="n">
        <f aca="false">IF($C$4="Attiecināmās izmaksas",IF('6a+c+n'!$Q148="A",'6a+c+n'!B148,0),0)</f>
        <v>0</v>
      </c>
      <c r="C148" s="76" t="str">
        <f aca="false">IF($C$4="Attiecināmās izmaksas",IF('6a+c+n'!$Q148="A",'6a+c+n'!C148,0),0)</f>
        <v>ruberoīda virskārta </v>
      </c>
      <c r="D148" s="76" t="str">
        <f aca="false">IF($C$4="Attiecināmās izmaksas",IF('6a+c+n'!$Q148="A",'6a+c+n'!D148,0),0)</f>
        <v>m²</v>
      </c>
      <c r="E148" s="77"/>
      <c r="F148" s="75"/>
      <c r="G148" s="76"/>
      <c r="H148" s="76" t="n">
        <f aca="false">IF($C$4="Attiecināmās izmaksas",IF('6a+c+n'!$Q148="A",'6a+c+n'!H148,0),0)</f>
        <v>0</v>
      </c>
      <c r="I148" s="76"/>
      <c r="J148" s="76"/>
      <c r="K148" s="77" t="n">
        <f aca="false">IF($C$4="Attiecināmās izmaksas",IF('6a+c+n'!$Q148="A",'6a+c+n'!K148,0),0)</f>
        <v>0</v>
      </c>
      <c r="L148" s="75" t="n">
        <f aca="false">IF($C$4="Attiecināmās izmaksas",IF('6a+c+n'!$Q148="A",'6a+c+n'!L148,0),0)</f>
        <v>0</v>
      </c>
      <c r="M148" s="76" t="n">
        <f aca="false">IF($C$4="Attiecināmās izmaksas",IF('6a+c+n'!$Q148="A",'6a+c+n'!M148,0),0)</f>
        <v>0</v>
      </c>
      <c r="N148" s="76" t="n">
        <f aca="false">IF($C$4="Attiecināmās izmaksas",IF('6a+c+n'!$Q148="A",'6a+c+n'!N148,0),0)</f>
        <v>0</v>
      </c>
      <c r="O148" s="76" t="n">
        <f aca="false">IF($C$4="Attiecināmās izmaksas",IF('6a+c+n'!$Q148="A",'6a+c+n'!O148,0),0)</f>
        <v>0</v>
      </c>
      <c r="P148" s="77" t="n">
        <f aca="false">IF($C$4="Attiecināmās izmaksas",IF('6a+c+n'!$Q148="A",'6a+c+n'!P148,0),0)</f>
        <v>0</v>
      </c>
    </row>
    <row r="149" customFormat="false" ht="11.25" hidden="false" customHeight="false" outlineLevel="0" collapsed="false">
      <c r="A149" s="13" t="n">
        <f aca="false">IF(P149=0,0,IF(COUNTBLANK(P149)=1,0,COUNTA($P$14:P149)))</f>
        <v>0</v>
      </c>
      <c r="B149" s="76" t="n">
        <f aca="false">IF($C$4="Attiecināmās izmaksas",IF('6a+c+n'!$Q149="A",'6a+c+n'!B149,0),0)</f>
        <v>0</v>
      </c>
      <c r="C149" s="76" t="str">
        <f aca="false">IF($C$4="Attiecināmās izmaksas",IF('6a+c+n'!$Q149="A",'6a+c+n'!C149,0),0)</f>
        <v>propāns -butāns</v>
      </c>
      <c r="D149" s="76" t="str">
        <f aca="false">IF($C$4="Attiecināmās izmaksas",IF('6a+c+n'!$Q149="A",'6a+c+n'!D149,0),0)</f>
        <v>bal</v>
      </c>
      <c r="E149" s="77"/>
      <c r="F149" s="75"/>
      <c r="G149" s="76"/>
      <c r="H149" s="76" t="n">
        <f aca="false">IF($C$4="Attiecināmās izmaksas",IF('6a+c+n'!$Q149="A",'6a+c+n'!H149,0),0)</f>
        <v>0</v>
      </c>
      <c r="I149" s="76"/>
      <c r="J149" s="76"/>
      <c r="K149" s="77" t="n">
        <f aca="false">IF($C$4="Attiecināmās izmaksas",IF('6a+c+n'!$Q149="A",'6a+c+n'!K149,0),0)</f>
        <v>0</v>
      </c>
      <c r="L149" s="75" t="n">
        <f aca="false">IF($C$4="Attiecināmās izmaksas",IF('6a+c+n'!$Q149="A",'6a+c+n'!L149,0),0)</f>
        <v>0</v>
      </c>
      <c r="M149" s="76" t="n">
        <f aca="false">IF($C$4="Attiecināmās izmaksas",IF('6a+c+n'!$Q149="A",'6a+c+n'!M149,0),0)</f>
        <v>0</v>
      </c>
      <c r="N149" s="76" t="n">
        <f aca="false">IF($C$4="Attiecināmās izmaksas",IF('6a+c+n'!$Q149="A",'6a+c+n'!N149,0),0)</f>
        <v>0</v>
      </c>
      <c r="O149" s="76" t="n">
        <f aca="false">IF($C$4="Attiecināmās izmaksas",IF('6a+c+n'!$Q149="A",'6a+c+n'!O149,0),0)</f>
        <v>0</v>
      </c>
      <c r="P149" s="77" t="n">
        <f aca="false">IF($C$4="Attiecināmās izmaksas",IF('6a+c+n'!$Q149="A",'6a+c+n'!P149,0),0)</f>
        <v>0</v>
      </c>
    </row>
    <row r="150" customFormat="false" ht="11.25" hidden="false" customHeight="false" outlineLevel="0" collapsed="false">
      <c r="A150" s="13" t="n">
        <f aca="false">IF(P150=0,0,IF(COUNTBLANK(P150)=1,0,COUNTA($P$14:P150)))</f>
        <v>0</v>
      </c>
      <c r="B150" s="76" t="str">
        <f aca="false">IF($C$4="Attiecināmās izmaksas",IF('6a+c+n'!$Q150="A",'6a+c+n'!B150,0),0)</f>
        <v>līg.c.</v>
      </c>
      <c r="C150" s="76" t="str">
        <f aca="false">IF($C$4="Attiecināmās izmaksas",IF('6a+c+n'!$Q150="A",'6a+c+n'!C150,0),0)</f>
        <v>EPS  ielikņa montēšana (solis 0.5 m) ∅70mm</v>
      </c>
      <c r="D150" s="76" t="str">
        <f aca="false">IF($C$4="Attiecināmās izmaksas",IF('6a+c+n'!$Q150="A",'6a+c+n'!D150,0),0)</f>
        <v>gb</v>
      </c>
      <c r="E150" s="77"/>
      <c r="F150" s="75"/>
      <c r="G150" s="76"/>
      <c r="H150" s="76" t="n">
        <f aca="false">IF($C$4="Attiecināmās izmaksas",IF('6a+c+n'!$Q150="A",'6a+c+n'!H150,0),0)</f>
        <v>0</v>
      </c>
      <c r="I150" s="76"/>
      <c r="J150" s="76"/>
      <c r="K150" s="77" t="n">
        <f aca="false">IF($C$4="Attiecināmās izmaksas",IF('6a+c+n'!$Q150="A",'6a+c+n'!K150,0),0)</f>
        <v>0</v>
      </c>
      <c r="L150" s="75" t="n">
        <f aca="false">IF($C$4="Attiecināmās izmaksas",IF('6a+c+n'!$Q150="A",'6a+c+n'!L150,0),0)</f>
        <v>0</v>
      </c>
      <c r="M150" s="76" t="n">
        <f aca="false">IF($C$4="Attiecināmās izmaksas",IF('6a+c+n'!$Q150="A",'6a+c+n'!M150,0),0)</f>
        <v>0</v>
      </c>
      <c r="N150" s="76" t="n">
        <f aca="false">IF($C$4="Attiecināmās izmaksas",IF('6a+c+n'!$Q150="A",'6a+c+n'!N150,0),0)</f>
        <v>0</v>
      </c>
      <c r="O150" s="76" t="n">
        <f aca="false">IF($C$4="Attiecināmās izmaksas",IF('6a+c+n'!$Q150="A",'6a+c+n'!O150,0),0)</f>
        <v>0</v>
      </c>
      <c r="P150" s="77" t="n">
        <f aca="false">IF($C$4="Attiecināmās izmaksas",IF('6a+c+n'!$Q150="A",'6a+c+n'!P150,0),0)</f>
        <v>0</v>
      </c>
    </row>
    <row r="151" customFormat="false" ht="22.5" hidden="false" customHeight="false" outlineLevel="0" collapsed="false">
      <c r="A151" s="13" t="n">
        <f aca="false">IF(P151=0,0,IF(COUNTBLANK(P151)=1,0,COUNTA($P$14:P151)))</f>
        <v>0</v>
      </c>
      <c r="B151" s="76" t="str">
        <f aca="false">IF($C$4="Attiecināmās izmaksas",IF('6a+c+n'!$Q151="A",'6a+c+n'!B151,0),0)</f>
        <v>līg.c.</v>
      </c>
      <c r="C151" s="76" t="str">
        <f aca="false">IF($C$4="Attiecināmās izmaksas",IF('6a+c+n'!$Q151="A",'6a+c+n'!C151,0),0)</f>
        <v>Skārda lāseņa montēšana, b=0.4m, piestirpinot pie EPS paliktņa ar skrūvēm ∅8, l-65mm</v>
      </c>
      <c r="D151" s="76" t="str">
        <f aca="false">IF($C$4="Attiecināmās izmaksas",IF('6a+c+n'!$Q151="A",'6a+c+n'!D151,0),0)</f>
        <v>m</v>
      </c>
      <c r="E151" s="77"/>
      <c r="F151" s="75"/>
      <c r="G151" s="76"/>
      <c r="H151" s="76" t="n">
        <f aca="false">IF($C$4="Attiecināmās izmaksas",IF('6a+c+n'!$Q151="A",'6a+c+n'!H151,0),0)</f>
        <v>0</v>
      </c>
      <c r="I151" s="76"/>
      <c r="J151" s="76"/>
      <c r="K151" s="77" t="n">
        <f aca="false">IF($C$4="Attiecināmās izmaksas",IF('6a+c+n'!$Q151="A",'6a+c+n'!K151,0),0)</f>
        <v>0</v>
      </c>
      <c r="L151" s="75" t="n">
        <f aca="false">IF($C$4="Attiecināmās izmaksas",IF('6a+c+n'!$Q151="A",'6a+c+n'!L151,0),0)</f>
        <v>0</v>
      </c>
      <c r="M151" s="76" t="n">
        <f aca="false">IF($C$4="Attiecināmās izmaksas",IF('6a+c+n'!$Q151="A",'6a+c+n'!M151,0),0)</f>
        <v>0</v>
      </c>
      <c r="N151" s="76" t="n">
        <f aca="false">IF($C$4="Attiecināmās izmaksas",IF('6a+c+n'!$Q151="A",'6a+c+n'!N151,0),0)</f>
        <v>0</v>
      </c>
      <c r="O151" s="76" t="n">
        <f aca="false">IF($C$4="Attiecināmās izmaksas",IF('6a+c+n'!$Q151="A",'6a+c+n'!O151,0),0)</f>
        <v>0</v>
      </c>
      <c r="P151" s="77" t="n">
        <f aca="false">IF($C$4="Attiecināmās izmaksas",IF('6a+c+n'!$Q151="A",'6a+c+n'!P151,0),0)</f>
        <v>0</v>
      </c>
    </row>
    <row r="152" customFormat="false" ht="11.25" hidden="false" customHeight="false" outlineLevel="0" collapsed="false">
      <c r="A152" s="13" t="n">
        <f aca="false">IF(P152=0,0,IF(COUNTBLANK(P152)=1,0,COUNTA($P$14:P152)))</f>
        <v>0</v>
      </c>
      <c r="B152" s="76" t="n">
        <f aca="false">IF($C$4="Attiecināmās izmaksas",IF('6a+c+n'!$Q152="A",'6a+c+n'!B152,0),0)</f>
        <v>0</v>
      </c>
      <c r="C152" s="76" t="str">
        <f aca="false">IF($C$4="Attiecināmās izmaksas",IF('6a+c+n'!$Q152="A",'6a+c+n'!C152,0),0)</f>
        <v>Paligmateriāli</v>
      </c>
      <c r="D152" s="76" t="str">
        <f aca="false">IF($C$4="Attiecināmās izmaksas",IF('6a+c+n'!$Q152="A",'6a+c+n'!D152,0),0)</f>
        <v>kpl</v>
      </c>
      <c r="E152" s="77"/>
      <c r="F152" s="75"/>
      <c r="G152" s="76"/>
      <c r="H152" s="76" t="n">
        <f aca="false">IF($C$4="Attiecināmās izmaksas",IF('6a+c+n'!$Q152="A",'6a+c+n'!H152,0),0)</f>
        <v>0</v>
      </c>
      <c r="I152" s="76"/>
      <c r="J152" s="76"/>
      <c r="K152" s="77" t="n">
        <f aca="false">IF($C$4="Attiecināmās izmaksas",IF('6a+c+n'!$Q152="A",'6a+c+n'!K152,0),0)</f>
        <v>0</v>
      </c>
      <c r="L152" s="75" t="n">
        <f aca="false">IF($C$4="Attiecināmās izmaksas",IF('6a+c+n'!$Q152="A",'6a+c+n'!L152,0),0)</f>
        <v>0</v>
      </c>
      <c r="M152" s="76" t="n">
        <f aca="false">IF($C$4="Attiecināmās izmaksas",IF('6a+c+n'!$Q152="A",'6a+c+n'!M152,0),0)</f>
        <v>0</v>
      </c>
      <c r="N152" s="76" t="n">
        <f aca="false">IF($C$4="Attiecināmās izmaksas",IF('6a+c+n'!$Q152="A",'6a+c+n'!N152,0),0)</f>
        <v>0</v>
      </c>
      <c r="O152" s="76" t="n">
        <f aca="false">IF($C$4="Attiecināmās izmaksas",IF('6a+c+n'!$Q152="A",'6a+c+n'!O152,0),0)</f>
        <v>0</v>
      </c>
      <c r="P152" s="77" t="n">
        <f aca="false">IF($C$4="Attiecināmās izmaksas",IF('6a+c+n'!$Q152="A",'6a+c+n'!P152,0),0)</f>
        <v>0</v>
      </c>
    </row>
    <row r="153" customFormat="false" ht="11.25" hidden="false" customHeight="false" outlineLevel="0" collapsed="false">
      <c r="A153" s="13" t="n">
        <f aca="false">IF(P153=0,0,IF(COUNTBLANK(P153)=1,0,COUNTA($P$14:P153)))</f>
        <v>0</v>
      </c>
      <c r="B153" s="76" t="n">
        <f aca="false">IF($C$4="Attiecināmās izmaksas",IF('6a+c+n'!$Q153="A",'6a+c+n'!B153,0),0)</f>
        <v>0</v>
      </c>
      <c r="C153" s="76" t="str">
        <f aca="false">IF($C$4="Attiecināmās izmaksas",IF('6a+c+n'!$Q153="A",'6a+c+n'!C153,0),0)</f>
        <v>Skārds </v>
      </c>
      <c r="D153" s="76" t="str">
        <f aca="false">IF($C$4="Attiecināmās izmaksas",IF('6a+c+n'!$Q153="A",'6a+c+n'!D153,0),0)</f>
        <v>m²</v>
      </c>
      <c r="E153" s="77"/>
      <c r="F153" s="75"/>
      <c r="G153" s="76"/>
      <c r="H153" s="76" t="n">
        <f aca="false">IF($C$4="Attiecināmās izmaksas",IF('6a+c+n'!$Q153="A",'6a+c+n'!H153,0),0)</f>
        <v>0</v>
      </c>
      <c r="I153" s="76"/>
      <c r="J153" s="76"/>
      <c r="K153" s="77" t="n">
        <f aca="false">IF($C$4="Attiecināmās izmaksas",IF('6a+c+n'!$Q153="A",'6a+c+n'!K153,0),0)</f>
        <v>0</v>
      </c>
      <c r="L153" s="75" t="n">
        <f aca="false">IF($C$4="Attiecināmās izmaksas",IF('6a+c+n'!$Q153="A",'6a+c+n'!L153,0),0)</f>
        <v>0</v>
      </c>
      <c r="M153" s="76" t="n">
        <f aca="false">IF($C$4="Attiecināmās izmaksas",IF('6a+c+n'!$Q153="A",'6a+c+n'!M153,0),0)</f>
        <v>0</v>
      </c>
      <c r="N153" s="76" t="n">
        <f aca="false">IF($C$4="Attiecināmās izmaksas",IF('6a+c+n'!$Q153="A",'6a+c+n'!N153,0),0)</f>
        <v>0</v>
      </c>
      <c r="O153" s="76" t="n">
        <f aca="false">IF($C$4="Attiecināmās izmaksas",IF('6a+c+n'!$Q153="A",'6a+c+n'!O153,0),0)</f>
        <v>0</v>
      </c>
      <c r="P153" s="77" t="n">
        <f aca="false">IF($C$4="Attiecināmās izmaksas",IF('6a+c+n'!$Q153="A",'6a+c+n'!P153,0),0)</f>
        <v>0</v>
      </c>
    </row>
    <row r="154" customFormat="false" ht="33.75" hidden="false" customHeight="false" outlineLevel="0" collapsed="false">
      <c r="A154" s="13" t="n">
        <f aca="false">IF(P154=0,0,IF(COUNTBLANK(P154)=1,0,COUNTA($P$14:P154)))</f>
        <v>0</v>
      </c>
      <c r="B154" s="76" t="str">
        <f aca="false">IF($C$4="Attiecināmās izmaksas",IF('6a+c+n'!$Q154="A",'6a+c+n'!B154,0),0)</f>
        <v>līg.c.</v>
      </c>
      <c r="C154" s="76" t="str">
        <f aca="false">IF($C$4="Attiecināmās izmaksas",IF('6a+c+n'!$Q154="A",'6a+c+n'!C154,0),0)</f>
        <v>Profila metāla lokšņu savienošanai ar fasādi montēšana
ekviv. Sakret EO-MC-20 </v>
      </c>
      <c r="D154" s="76" t="str">
        <f aca="false">IF($C$4="Attiecināmās izmaksas",IF('6a+c+n'!$Q154="A",'6a+c+n'!D154,0),0)</f>
        <v>m</v>
      </c>
      <c r="E154" s="77"/>
      <c r="F154" s="75"/>
      <c r="G154" s="76"/>
      <c r="H154" s="76" t="n">
        <f aca="false">IF($C$4="Attiecināmās izmaksas",IF('6a+c+n'!$Q154="A",'6a+c+n'!H154,0),0)</f>
        <v>0</v>
      </c>
      <c r="I154" s="76"/>
      <c r="J154" s="76"/>
      <c r="K154" s="77" t="n">
        <f aca="false">IF($C$4="Attiecināmās izmaksas",IF('6a+c+n'!$Q154="A",'6a+c+n'!K154,0),0)</f>
        <v>0</v>
      </c>
      <c r="L154" s="75" t="n">
        <f aca="false">IF($C$4="Attiecināmās izmaksas",IF('6a+c+n'!$Q154="A",'6a+c+n'!L154,0),0)</f>
        <v>0</v>
      </c>
      <c r="M154" s="76" t="n">
        <f aca="false">IF($C$4="Attiecināmās izmaksas",IF('6a+c+n'!$Q154="A",'6a+c+n'!M154,0),0)</f>
        <v>0</v>
      </c>
      <c r="N154" s="76" t="n">
        <f aca="false">IF($C$4="Attiecināmās izmaksas",IF('6a+c+n'!$Q154="A",'6a+c+n'!N154,0),0)</f>
        <v>0</v>
      </c>
      <c r="O154" s="76" t="n">
        <f aca="false">IF($C$4="Attiecināmās izmaksas",IF('6a+c+n'!$Q154="A",'6a+c+n'!O154,0),0)</f>
        <v>0</v>
      </c>
      <c r="P154" s="77" t="n">
        <f aca="false">IF($C$4="Attiecināmās izmaksas",IF('6a+c+n'!$Q154="A",'6a+c+n'!P154,0),0)</f>
        <v>0</v>
      </c>
    </row>
    <row r="155" customFormat="false" ht="11.25" hidden="false" customHeight="false" outlineLevel="0" collapsed="false">
      <c r="A155" s="13" t="n">
        <f aca="false">IF(P155=0,0,IF(COUNTBLANK(P155)=1,0,COUNTA($P$14:P155)))</f>
        <v>0</v>
      </c>
      <c r="B155" s="76" t="str">
        <f aca="false">IF($C$4="Attiecināmās izmaksas",IF('6a+c+n'!$Q155="A",'6a+c+n'!B155,0),0)</f>
        <v>līg.c.</v>
      </c>
      <c r="C155" s="76" t="str">
        <f aca="false">IF($C$4="Attiecināmās izmaksas",IF('6a+c+n'!$Q155="A",'6a+c+n'!C155,0),0)</f>
        <v>Dzegas dēļa krāsošana ar koka krāsu</v>
      </c>
      <c r="D155" s="76" t="str">
        <f aca="false">IF($C$4="Attiecināmās izmaksas",IF('6a+c+n'!$Q155="A",'6a+c+n'!D155,0),0)</f>
        <v>m²</v>
      </c>
      <c r="E155" s="77"/>
      <c r="F155" s="75"/>
      <c r="G155" s="76"/>
      <c r="H155" s="76" t="n">
        <f aca="false">IF($C$4="Attiecināmās izmaksas",IF('6a+c+n'!$Q155="A",'6a+c+n'!H155,0),0)</f>
        <v>0</v>
      </c>
      <c r="I155" s="76"/>
      <c r="J155" s="76"/>
      <c r="K155" s="77" t="n">
        <f aca="false">IF($C$4="Attiecināmās izmaksas",IF('6a+c+n'!$Q155="A",'6a+c+n'!K155,0),0)</f>
        <v>0</v>
      </c>
      <c r="L155" s="75" t="n">
        <f aca="false">IF($C$4="Attiecināmās izmaksas",IF('6a+c+n'!$Q155="A",'6a+c+n'!L155,0),0)</f>
        <v>0</v>
      </c>
      <c r="M155" s="76" t="n">
        <f aca="false">IF($C$4="Attiecināmās izmaksas",IF('6a+c+n'!$Q155="A",'6a+c+n'!M155,0),0)</f>
        <v>0</v>
      </c>
      <c r="N155" s="76" t="n">
        <f aca="false">IF($C$4="Attiecināmās izmaksas",IF('6a+c+n'!$Q155="A",'6a+c+n'!N155,0),0)</f>
        <v>0</v>
      </c>
      <c r="O155" s="76" t="n">
        <f aca="false">IF($C$4="Attiecināmās izmaksas",IF('6a+c+n'!$Q155="A",'6a+c+n'!O155,0),0)</f>
        <v>0</v>
      </c>
      <c r="P155" s="77" t="n">
        <f aca="false">IF($C$4="Attiecināmās izmaksas",IF('6a+c+n'!$Q155="A",'6a+c+n'!P155,0),0)</f>
        <v>0</v>
      </c>
    </row>
    <row r="156" customFormat="false" ht="11.25" hidden="false" customHeight="false" outlineLevel="0" collapsed="false">
      <c r="A156" s="13" t="n">
        <f aca="false">IF(P156=0,0,IF(COUNTBLANK(P156)=1,0,COUNTA($P$14:P156)))</f>
        <v>0</v>
      </c>
      <c r="B156" s="76" t="n">
        <f aca="false">IF($C$4="Attiecināmās izmaksas",IF('6a+c+n'!$Q156="A",'6a+c+n'!B156,0),0)</f>
        <v>0</v>
      </c>
      <c r="C156" s="76" t="str">
        <f aca="false">IF($C$4="Attiecināmās izmaksas",IF('6a+c+n'!$Q156="A",'6a+c+n'!C156,0),0)</f>
        <v>Krāsa </v>
      </c>
      <c r="D156" s="76" t="str">
        <f aca="false">IF($C$4="Attiecināmās izmaksas",IF('6a+c+n'!$Q156="A",'6a+c+n'!D156,0),0)</f>
        <v>kg</v>
      </c>
      <c r="E156" s="77"/>
      <c r="F156" s="75"/>
      <c r="G156" s="76"/>
      <c r="H156" s="76" t="n">
        <f aca="false">IF($C$4="Attiecināmās izmaksas",IF('6a+c+n'!$Q156="A",'6a+c+n'!H156,0),0)</f>
        <v>0</v>
      </c>
      <c r="I156" s="76"/>
      <c r="J156" s="76"/>
      <c r="K156" s="77" t="n">
        <f aca="false">IF($C$4="Attiecināmās izmaksas",IF('6a+c+n'!$Q156="A",'6a+c+n'!K156,0),0)</f>
        <v>0</v>
      </c>
      <c r="L156" s="75" t="n">
        <f aca="false">IF($C$4="Attiecināmās izmaksas",IF('6a+c+n'!$Q156="A",'6a+c+n'!L156,0),0)</f>
        <v>0</v>
      </c>
      <c r="M156" s="76" t="n">
        <f aca="false">IF($C$4="Attiecināmās izmaksas",IF('6a+c+n'!$Q156="A",'6a+c+n'!M156,0),0)</f>
        <v>0</v>
      </c>
      <c r="N156" s="76" t="n">
        <f aca="false">IF($C$4="Attiecināmās izmaksas",IF('6a+c+n'!$Q156="A",'6a+c+n'!N156,0),0)</f>
        <v>0</v>
      </c>
      <c r="O156" s="76" t="n">
        <f aca="false">IF($C$4="Attiecināmās izmaksas",IF('6a+c+n'!$Q156="A",'6a+c+n'!O156,0),0)</f>
        <v>0</v>
      </c>
      <c r="P156" s="77" t="n">
        <f aca="false">IF($C$4="Attiecināmās izmaksas",IF('6a+c+n'!$Q156="A",'6a+c+n'!P156,0),0)</f>
        <v>0</v>
      </c>
    </row>
    <row r="157" customFormat="false" ht="12" hidden="false" customHeight="true" outlineLevel="0" collapsed="false">
      <c r="A157" s="226" t="s">
        <v>126</v>
      </c>
      <c r="B157" s="226"/>
      <c r="C157" s="226"/>
      <c r="D157" s="226"/>
      <c r="E157" s="226"/>
      <c r="F157" s="226"/>
      <c r="G157" s="226"/>
      <c r="H157" s="226"/>
      <c r="I157" s="226"/>
      <c r="J157" s="226"/>
      <c r="K157" s="226"/>
      <c r="L157" s="227" t="n">
        <f aca="false">SUM(L14:L156)</f>
        <v>0</v>
      </c>
      <c r="M157" s="233" t="n">
        <f aca="false">SUM(M14:M156)</f>
        <v>0</v>
      </c>
      <c r="N157" s="233" t="n">
        <f aca="false">SUM(N14:N156)</f>
        <v>0</v>
      </c>
      <c r="O157" s="233" t="n">
        <f aca="false">SUM(O14:O156)</f>
        <v>0</v>
      </c>
      <c r="P157" s="234" t="n">
        <f aca="false">SUM(P14:P156)</f>
        <v>0</v>
      </c>
    </row>
    <row r="158" customFormat="false" ht="11.25" hidden="false" customHeight="false" outlineLevel="0" collapsed="false">
      <c r="A158" s="33"/>
      <c r="B158" s="33"/>
      <c r="C158" s="33"/>
      <c r="D158" s="33"/>
      <c r="E158" s="33"/>
      <c r="F158" s="33"/>
      <c r="G158" s="33"/>
      <c r="H158" s="33"/>
      <c r="I158" s="33"/>
      <c r="J158" s="33"/>
      <c r="K158" s="33"/>
      <c r="L158" s="33"/>
      <c r="M158" s="33"/>
      <c r="N158" s="33"/>
      <c r="O158" s="33"/>
      <c r="P158" s="33"/>
    </row>
    <row r="159" customFormat="false" ht="11.25" hidden="false" customHeight="false" outlineLevel="0" collapsed="false">
      <c r="A159" s="33"/>
      <c r="B159" s="33"/>
      <c r="C159" s="33"/>
      <c r="D159" s="33"/>
      <c r="E159" s="33"/>
      <c r="F159" s="33"/>
      <c r="G159" s="33"/>
      <c r="H159" s="33"/>
      <c r="I159" s="33"/>
      <c r="J159" s="33"/>
      <c r="K159" s="33"/>
      <c r="L159" s="33"/>
      <c r="M159" s="33"/>
      <c r="N159" s="33"/>
      <c r="O159" s="33"/>
      <c r="P159" s="33"/>
    </row>
    <row r="160" customFormat="false" ht="11.25" hidden="false" customHeight="false" outlineLevel="0" collapsed="false">
      <c r="A160" s="1" t="s">
        <v>19</v>
      </c>
      <c r="B160" s="33"/>
      <c r="C160" s="45" t="n">
        <f aca="false">'Kops n'!C31:H31</f>
        <v>0</v>
      </c>
      <c r="D160" s="45"/>
      <c r="E160" s="45"/>
      <c r="F160" s="45"/>
      <c r="G160" s="45"/>
      <c r="H160" s="45"/>
      <c r="I160" s="33"/>
      <c r="J160" s="33"/>
      <c r="K160" s="33"/>
      <c r="L160" s="33"/>
      <c r="M160" s="33"/>
      <c r="N160" s="33"/>
      <c r="O160" s="33"/>
      <c r="P160" s="33"/>
    </row>
    <row r="161" customFormat="false" ht="11.25" hidden="false" customHeight="true" outlineLevel="0" collapsed="false">
      <c r="A161" s="33"/>
      <c r="B161" s="33"/>
      <c r="C161" s="31" t="s">
        <v>20</v>
      </c>
      <c r="D161" s="31"/>
      <c r="E161" s="31"/>
      <c r="F161" s="31"/>
      <c r="G161" s="31"/>
      <c r="H161" s="31"/>
      <c r="I161" s="33"/>
      <c r="J161" s="33"/>
      <c r="K161" s="33"/>
      <c r="L161" s="33"/>
      <c r="M161" s="33"/>
      <c r="N161" s="33"/>
      <c r="O161" s="33"/>
      <c r="P161" s="33"/>
    </row>
    <row r="162" customFormat="false" ht="11.25" hidden="false" customHeight="false" outlineLevel="0" collapsed="false">
      <c r="A162" s="33"/>
      <c r="B162" s="33"/>
      <c r="C162" s="33"/>
      <c r="D162" s="33"/>
      <c r="E162" s="33"/>
      <c r="F162" s="33"/>
      <c r="G162" s="33"/>
      <c r="H162" s="33"/>
      <c r="I162" s="33"/>
      <c r="J162" s="33"/>
      <c r="K162" s="33"/>
      <c r="L162" s="33"/>
      <c r="M162" s="33"/>
      <c r="N162" s="33"/>
      <c r="O162" s="33"/>
      <c r="P162" s="33"/>
    </row>
    <row r="163" customFormat="false" ht="11.25" hidden="false" customHeight="false" outlineLevel="0" collapsed="false">
      <c r="A163" s="96" t="str">
        <f aca="false">'Kops n'!A34:D34</f>
        <v>Tāme sastādīta:</v>
      </c>
      <c r="B163" s="96"/>
      <c r="C163" s="96"/>
      <c r="D163" s="96"/>
      <c r="E163" s="33"/>
      <c r="F163" s="33"/>
      <c r="G163" s="33"/>
      <c r="H163" s="33"/>
      <c r="I163" s="33"/>
      <c r="J163" s="33"/>
      <c r="K163" s="33"/>
      <c r="L163" s="33"/>
      <c r="M163" s="33"/>
      <c r="N163" s="33"/>
      <c r="O163" s="33"/>
      <c r="P163" s="33"/>
    </row>
    <row r="164" customFormat="false" ht="11.25" hidden="false" customHeight="false" outlineLevel="0" collapsed="false">
      <c r="A164" s="33"/>
      <c r="B164" s="33"/>
      <c r="C164" s="33"/>
      <c r="D164" s="33"/>
      <c r="E164" s="33"/>
      <c r="F164" s="33"/>
      <c r="G164" s="33"/>
      <c r="H164" s="33"/>
      <c r="I164" s="33"/>
      <c r="J164" s="33"/>
      <c r="K164" s="33"/>
      <c r="L164" s="33"/>
      <c r="M164" s="33"/>
      <c r="N164" s="33"/>
      <c r="O164" s="33"/>
      <c r="P164" s="33"/>
    </row>
    <row r="165" customFormat="false" ht="11.25" hidden="false" customHeight="false" outlineLevel="0" collapsed="false">
      <c r="A165" s="1" t="s">
        <v>48</v>
      </c>
      <c r="B165" s="33"/>
      <c r="C165" s="45" t="n">
        <f aca="false">'Kops n'!C36:H36</f>
        <v>0</v>
      </c>
      <c r="D165" s="45"/>
      <c r="E165" s="45"/>
      <c r="F165" s="45"/>
      <c r="G165" s="45"/>
      <c r="H165" s="45"/>
      <c r="I165" s="33"/>
      <c r="J165" s="33"/>
      <c r="K165" s="33"/>
      <c r="L165" s="33"/>
      <c r="M165" s="33"/>
      <c r="N165" s="33"/>
      <c r="O165" s="33"/>
      <c r="P165" s="33"/>
    </row>
    <row r="166" customFormat="false" ht="11.25" hidden="false" customHeight="true" outlineLevel="0" collapsed="false">
      <c r="A166" s="33"/>
      <c r="B166" s="33"/>
      <c r="C166" s="31" t="s">
        <v>20</v>
      </c>
      <c r="D166" s="31"/>
      <c r="E166" s="31"/>
      <c r="F166" s="31"/>
      <c r="G166" s="31"/>
      <c r="H166" s="31"/>
      <c r="I166" s="33"/>
      <c r="J166" s="33"/>
      <c r="K166" s="33"/>
      <c r="L166" s="33"/>
      <c r="M166" s="33"/>
      <c r="N166" s="33"/>
      <c r="O166" s="33"/>
      <c r="P166" s="33"/>
    </row>
    <row r="167" customFormat="false" ht="11.25" hidden="false" customHeight="false" outlineLevel="0" collapsed="false">
      <c r="A167" s="33"/>
      <c r="B167" s="33"/>
      <c r="C167" s="33"/>
      <c r="D167" s="33"/>
      <c r="E167" s="33"/>
      <c r="F167" s="33"/>
      <c r="G167" s="33"/>
      <c r="H167" s="33"/>
      <c r="I167" s="33"/>
      <c r="J167" s="33"/>
      <c r="K167" s="33"/>
      <c r="L167" s="33"/>
      <c r="M167" s="33"/>
      <c r="N167" s="33"/>
      <c r="O167" s="33"/>
      <c r="P167" s="33"/>
    </row>
    <row r="168" customFormat="false" ht="11.25" hidden="false" customHeight="false" outlineLevel="0" collapsed="false">
      <c r="A168" s="97" t="s">
        <v>21</v>
      </c>
      <c r="B168" s="98"/>
      <c r="C168" s="99" t="n">
        <f aca="false">'Kops n'!C39</f>
        <v>0</v>
      </c>
      <c r="D168" s="98"/>
      <c r="E168" s="33"/>
      <c r="F168" s="33"/>
      <c r="G168" s="33"/>
      <c r="H168" s="33"/>
      <c r="I168" s="33"/>
      <c r="J168" s="33"/>
      <c r="K168" s="33"/>
      <c r="L168" s="33"/>
      <c r="M168" s="33"/>
      <c r="N168" s="33"/>
      <c r="O168" s="33"/>
      <c r="P168" s="33"/>
    </row>
    <row r="169" customFormat="false" ht="11.25" hidden="false" customHeight="false" outlineLevel="0" collapsed="false">
      <c r="A169" s="33"/>
      <c r="B169" s="33"/>
      <c r="C169" s="33"/>
      <c r="D169" s="33"/>
      <c r="E169" s="33"/>
      <c r="F169" s="33"/>
      <c r="G169" s="33"/>
      <c r="H169" s="33"/>
      <c r="I169" s="33"/>
      <c r="J169" s="33"/>
      <c r="K169" s="33"/>
      <c r="L169" s="33"/>
      <c r="M169" s="33"/>
      <c r="N169" s="33"/>
      <c r="O169" s="33"/>
      <c r="P169"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157:K157"/>
    <mergeCell ref="C160:H160"/>
    <mergeCell ref="C161:H161"/>
    <mergeCell ref="A163:D163"/>
    <mergeCell ref="C165:H165"/>
    <mergeCell ref="C166:H166"/>
  </mergeCells>
  <conditionalFormatting sqref="A157:K157">
    <cfRule type="containsText" priority="2" operator="containsText" aboveAverage="0" equalAverage="0" bottom="0" percent="0" rank="0" text="Tiešās izmaksas kopā, t. sk. darba devēja sociālais nodoklis __.__% " dxfId="3">
      <formula>NOT(ISERROR(SEARCH("Tiešās izmaksas kopā, t. sk. darba devēja sociālais nodoklis __.__% ",A157)))</formula>
    </cfRule>
  </conditionalFormatting>
  <conditionalFormatting sqref="C2:I2 D5:L8 N9:O9 A14:P156 L157:P157 C160:H160 C165:H165 C168">
    <cfRule type="cellIs" priority="3" operator="equal" aboveAverage="0" equalAverage="0" bottom="0" percent="0" rank="0" text="" dxfId="1">
      <formula>0</formula>
    </cfRule>
  </conditionalFormatting>
  <printOptions headings="false" gridLines="false" gridLinesSet="true" horizontalCentered="false" verticalCentered="false"/>
  <pageMargins left="0" right="0" top="0.39375" bottom="0.39375"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F0"/>
    <pageSetUpPr fitToPage="false"/>
  </sheetPr>
  <dimension ref="A1:P16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61" activeCellId="0" sqref="C161"/>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5.28"/>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5.43"/>
    <col collapsed="false" customWidth="true" hidden="false" outlineLevel="0" max="7" min="7" style="1" width="4.86"/>
    <col collapsed="false" customWidth="true" hidden="false" outlineLevel="0" max="10" min="8" style="1" width="6.71"/>
    <col collapsed="false" customWidth="true" hidden="false" outlineLevel="0" max="11" min="11" style="1" width="7"/>
    <col collapsed="false" customWidth="true" hidden="false" outlineLevel="0" max="15" min="12" style="1" width="7.71"/>
    <col collapsed="false" customWidth="true" hidden="false" outlineLevel="0" max="16" min="16" style="1" width="9"/>
    <col collapsed="false" customWidth="false" hidden="false" outlineLevel="0" max="1024" min="17" style="1" width="9.14"/>
  </cols>
  <sheetData>
    <row r="1" customFormat="false" ht="11.25" hidden="false" customHeight="false" outlineLevel="0" collapsed="false">
      <c r="A1" s="94"/>
      <c r="B1" s="94"/>
      <c r="C1" s="118" t="s">
        <v>51</v>
      </c>
      <c r="D1" s="119" t="n">
        <f aca="false">'6a+c+n'!D1</f>
        <v>6</v>
      </c>
      <c r="E1" s="94"/>
      <c r="F1" s="94"/>
      <c r="G1" s="94"/>
      <c r="H1" s="94"/>
      <c r="I1" s="94"/>
      <c r="J1" s="94"/>
      <c r="N1" s="120"/>
      <c r="O1" s="118"/>
      <c r="P1" s="121"/>
    </row>
    <row r="2" customFormat="false" ht="11.25" hidden="false" customHeight="false" outlineLevel="0" collapsed="false">
      <c r="A2" s="122"/>
      <c r="B2" s="122"/>
      <c r="C2" s="123" t="str">
        <f aca="false">'6a+c+n'!C2:I2</f>
        <v>Jumta atjaunošana</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25</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229" t="n">
        <f aca="false">ar</f>
        <v>0</v>
      </c>
      <c r="B9" s="229"/>
      <c r="C9" s="229"/>
      <c r="D9" s="229"/>
      <c r="E9" s="229"/>
      <c r="F9" s="229"/>
      <c r="G9" s="128"/>
      <c r="H9" s="128"/>
      <c r="I9" s="128"/>
      <c r="J9" s="129" t="s">
        <v>53</v>
      </c>
      <c r="K9" s="129"/>
      <c r="L9" s="129"/>
      <c r="M9" s="129"/>
      <c r="N9" s="130" t="n">
        <f aca="false">P157</f>
        <v>0</v>
      </c>
      <c r="O9" s="130"/>
      <c r="P9" s="128"/>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row>
    <row r="11" customFormat="false" ht="12" hidden="false" customHeight="false" outlineLevel="0" collapsed="false">
      <c r="A11" s="131"/>
      <c r="B11" s="132"/>
      <c r="C11" s="5"/>
      <c r="D11" s="94"/>
      <c r="E11" s="94"/>
      <c r="F11" s="94"/>
      <c r="G11" s="94"/>
      <c r="H11" s="94"/>
      <c r="I11" s="94"/>
      <c r="J11" s="94"/>
      <c r="K11" s="94"/>
      <c r="L11" s="135"/>
      <c r="M11" s="135"/>
      <c r="N11" s="136"/>
      <c r="O11" s="120"/>
      <c r="P11" s="94"/>
    </row>
    <row r="12" customFormat="false" ht="11.25" hidden="false" customHeight="true" outlineLevel="0" collapsed="false">
      <c r="A12" s="58" t="s">
        <v>34</v>
      </c>
      <c r="B12" s="137" t="s">
        <v>56</v>
      </c>
      <c r="C12" s="138" t="s">
        <v>57</v>
      </c>
      <c r="D12" s="139" t="s">
        <v>58</v>
      </c>
      <c r="E12" s="140" t="s">
        <v>59</v>
      </c>
      <c r="F12" s="141" t="s">
        <v>60</v>
      </c>
      <c r="G12" s="141"/>
      <c r="H12" s="141"/>
      <c r="I12" s="141"/>
      <c r="J12" s="141"/>
      <c r="K12" s="141"/>
      <c r="L12" s="235" t="s">
        <v>61</v>
      </c>
      <c r="M12" s="235"/>
      <c r="N12" s="235"/>
      <c r="O12" s="235"/>
      <c r="P12" s="235"/>
    </row>
    <row r="13" customFormat="false" ht="118.5" hidden="false" customHeight="false" outlineLevel="0" collapsed="false">
      <c r="A13" s="58"/>
      <c r="B13" s="137"/>
      <c r="C13" s="138"/>
      <c r="D13" s="139"/>
      <c r="E13" s="140"/>
      <c r="F13" s="142" t="s">
        <v>63</v>
      </c>
      <c r="G13" s="143" t="s">
        <v>64</v>
      </c>
      <c r="H13" s="143" t="s">
        <v>65</v>
      </c>
      <c r="I13" s="143" t="s">
        <v>66</v>
      </c>
      <c r="J13" s="143" t="s">
        <v>67</v>
      </c>
      <c r="K13" s="144" t="s">
        <v>68</v>
      </c>
      <c r="L13" s="236" t="s">
        <v>63</v>
      </c>
      <c r="M13" s="143" t="s">
        <v>65</v>
      </c>
      <c r="N13" s="143" t="s">
        <v>66</v>
      </c>
      <c r="O13" s="143" t="s">
        <v>67</v>
      </c>
      <c r="P13" s="230" t="s">
        <v>68</v>
      </c>
    </row>
    <row r="14" customFormat="false" ht="11.25" hidden="false" customHeight="false" outlineLevel="0" collapsed="false">
      <c r="A14" s="65" t="n">
        <f aca="false">IF(P14=0,0,IF(COUNTBLANK(P14)=1,0,COUNTA($P$14:P14)))</f>
        <v>0</v>
      </c>
      <c r="B14" s="70" t="n">
        <f aca="false">IF($C$4="citu pasākumu izmaksas",IF('6a+c+n'!$Q14="C",'6a+c+n'!B14,0))</f>
        <v>0</v>
      </c>
      <c r="C14" s="70" t="n">
        <f aca="false">IF($C$4="citu pasākumu izmaksas",IF('6a+c+n'!$Q14="C",'6a+c+n'!C14,0))</f>
        <v>0</v>
      </c>
      <c r="D14" s="70" t="n">
        <f aca="false">IF($C$4="citu pasākumu izmaksas",IF('6a+c+n'!$Q14="C",'6a+c+n'!D14,0))</f>
        <v>0</v>
      </c>
      <c r="E14" s="71"/>
      <c r="F14" s="69"/>
      <c r="G14" s="70" t="n">
        <f aca="false">IF($C$4="citu pasākumu izmaksas",IF('6a+c+n'!$Q14="C",'6a+c+n'!G14,0))</f>
        <v>0</v>
      </c>
      <c r="H14" s="70" t="n">
        <f aca="false">IF($C$4="citu pasākumu izmaksas",IF('6a+c+n'!$Q14="C",'6a+c+n'!H14,0))</f>
        <v>0</v>
      </c>
      <c r="I14" s="70"/>
      <c r="J14" s="70"/>
      <c r="K14" s="71" t="n">
        <f aca="false">IF($C$4="citu pasākumu izmaksas",IF('6a+c+n'!$Q14="C",'6a+c+n'!K14,0))</f>
        <v>0</v>
      </c>
      <c r="L14" s="237" t="n">
        <f aca="false">IF($C$4="citu pasākumu izmaksas",IF('6a+c+n'!$Q14="C",'6a+c+n'!L14,0))</f>
        <v>0</v>
      </c>
      <c r="M14" s="70" t="n">
        <f aca="false">IF($C$4="citu pasākumu izmaksas",IF('6a+c+n'!$Q14="C",'6a+c+n'!M14,0))</f>
        <v>0</v>
      </c>
      <c r="N14" s="70" t="n">
        <f aca="false">IF($C$4="citu pasākumu izmaksas",IF('6a+c+n'!$Q14="C",'6a+c+n'!N14,0))</f>
        <v>0</v>
      </c>
      <c r="O14" s="70" t="n">
        <f aca="false">IF($C$4="citu pasākumu izmaksas",IF('6a+c+n'!$Q14="C",'6a+c+n'!O14,0))</f>
        <v>0</v>
      </c>
      <c r="P14" s="71" t="n">
        <f aca="false">IF($C$4="citu pasākumu izmaksas",IF('6a+c+n'!$Q14="C",'6a+c+n'!P14,0))</f>
        <v>0</v>
      </c>
    </row>
    <row r="15" customFormat="false" ht="11.25" hidden="false" customHeight="false" outlineLevel="0" collapsed="false">
      <c r="A15" s="13" t="n">
        <f aca="false">IF(P15=0,0,IF(COUNTBLANK(P15)=1,0,COUNTA($P$14:P15)))</f>
        <v>0</v>
      </c>
      <c r="B15" s="76" t="n">
        <f aca="false">IF($C$4="citu pasākumu izmaksas",IF('6a+c+n'!$Q15="C",'6a+c+n'!B15,0))</f>
        <v>0</v>
      </c>
      <c r="C15" s="76" t="n">
        <f aca="false">IF($C$4="citu pasākumu izmaksas",IF('6a+c+n'!$Q15="C",'6a+c+n'!C15,0))</f>
        <v>0</v>
      </c>
      <c r="D15" s="76" t="n">
        <f aca="false">IF($C$4="citu pasākumu izmaksas",IF('6a+c+n'!$Q15="C",'6a+c+n'!D15,0))</f>
        <v>0</v>
      </c>
      <c r="E15" s="77"/>
      <c r="F15" s="75"/>
      <c r="G15" s="76"/>
      <c r="H15" s="76" t="n">
        <f aca="false">IF($C$4="citu pasākumu izmaksas",IF('6a+c+n'!$Q15="C",'6a+c+n'!H15,0))</f>
        <v>0</v>
      </c>
      <c r="I15" s="76"/>
      <c r="J15" s="76"/>
      <c r="K15" s="77" t="n">
        <f aca="false">IF($C$4="citu pasākumu izmaksas",IF('6a+c+n'!$Q15="C",'6a+c+n'!K15,0))</f>
        <v>0</v>
      </c>
      <c r="L15" s="238" t="n">
        <f aca="false">IF($C$4="citu pasākumu izmaksas",IF('6a+c+n'!$Q15="C",'6a+c+n'!L15,0))</f>
        <v>0</v>
      </c>
      <c r="M15" s="76" t="n">
        <f aca="false">IF($C$4="citu pasākumu izmaksas",IF('6a+c+n'!$Q15="C",'6a+c+n'!M15,0))</f>
        <v>0</v>
      </c>
      <c r="N15" s="76" t="n">
        <f aca="false">IF($C$4="citu pasākumu izmaksas",IF('6a+c+n'!$Q15="C",'6a+c+n'!N15,0))</f>
        <v>0</v>
      </c>
      <c r="O15" s="76" t="n">
        <f aca="false">IF($C$4="citu pasākumu izmaksas",IF('6a+c+n'!$Q15="C",'6a+c+n'!O15,0))</f>
        <v>0</v>
      </c>
      <c r="P15" s="77" t="n">
        <f aca="false">IF($C$4="citu pasākumu izmaksas",IF('6a+c+n'!$Q15="C",'6a+c+n'!P15,0))</f>
        <v>0</v>
      </c>
    </row>
    <row r="16" customFormat="false" ht="11.25" hidden="false" customHeight="false" outlineLevel="0" collapsed="false">
      <c r="A16" s="13" t="n">
        <f aca="false">IF(P16=0,0,IF(COUNTBLANK(P16)=1,0,COUNTA($P$14:P16)))</f>
        <v>0</v>
      </c>
      <c r="B16" s="76" t="n">
        <f aca="false">IF($C$4="citu pasākumu izmaksas",IF('6a+c+n'!$Q16="C",'6a+c+n'!B16,0))</f>
        <v>0</v>
      </c>
      <c r="C16" s="76" t="n">
        <f aca="false">IF($C$4="citu pasākumu izmaksas",IF('6a+c+n'!$Q16="C",'6a+c+n'!C16,0))</f>
        <v>0</v>
      </c>
      <c r="D16" s="76" t="n">
        <f aca="false">IF($C$4="citu pasākumu izmaksas",IF('6a+c+n'!$Q16="C",'6a+c+n'!D16,0))</f>
        <v>0</v>
      </c>
      <c r="E16" s="77"/>
      <c r="F16" s="75"/>
      <c r="G16" s="76"/>
      <c r="H16" s="76" t="n">
        <f aca="false">IF($C$4="citu pasākumu izmaksas",IF('6a+c+n'!$Q16="C",'6a+c+n'!H16,0))</f>
        <v>0</v>
      </c>
      <c r="I16" s="76"/>
      <c r="J16" s="76"/>
      <c r="K16" s="77" t="n">
        <f aca="false">IF($C$4="citu pasākumu izmaksas",IF('6a+c+n'!$Q16="C",'6a+c+n'!K16,0))</f>
        <v>0</v>
      </c>
      <c r="L16" s="238" t="n">
        <f aca="false">IF($C$4="citu pasākumu izmaksas",IF('6a+c+n'!$Q16="C",'6a+c+n'!L16,0))</f>
        <v>0</v>
      </c>
      <c r="M16" s="76" t="n">
        <f aca="false">IF($C$4="citu pasākumu izmaksas",IF('6a+c+n'!$Q16="C",'6a+c+n'!M16,0))</f>
        <v>0</v>
      </c>
      <c r="N16" s="76" t="n">
        <f aca="false">IF($C$4="citu pasākumu izmaksas",IF('6a+c+n'!$Q16="C",'6a+c+n'!N16,0))</f>
        <v>0</v>
      </c>
      <c r="O16" s="76" t="n">
        <f aca="false">IF($C$4="citu pasākumu izmaksas",IF('6a+c+n'!$Q16="C",'6a+c+n'!O16,0))</f>
        <v>0</v>
      </c>
      <c r="P16" s="77" t="n">
        <f aca="false">IF($C$4="citu pasākumu izmaksas",IF('6a+c+n'!$Q16="C",'6a+c+n'!P16,0))</f>
        <v>0</v>
      </c>
    </row>
    <row r="17" customFormat="false" ht="11.25" hidden="false" customHeight="false" outlineLevel="0" collapsed="false">
      <c r="A17" s="13" t="n">
        <f aca="false">IF(P17=0,0,IF(COUNTBLANK(P17)=1,0,COUNTA($P$14:P17)))</f>
        <v>0</v>
      </c>
      <c r="B17" s="76" t="n">
        <f aca="false">IF($C$4="citu pasākumu izmaksas",IF('6a+c+n'!$Q17="C",'6a+c+n'!B17,0))</f>
        <v>0</v>
      </c>
      <c r="C17" s="76" t="n">
        <f aca="false">IF($C$4="citu pasākumu izmaksas",IF('6a+c+n'!$Q17="C",'6a+c+n'!C17,0))</f>
        <v>0</v>
      </c>
      <c r="D17" s="76" t="n">
        <f aca="false">IF($C$4="citu pasākumu izmaksas",IF('6a+c+n'!$Q17="C",'6a+c+n'!D17,0))</f>
        <v>0</v>
      </c>
      <c r="E17" s="77"/>
      <c r="F17" s="75"/>
      <c r="G17" s="76"/>
      <c r="H17" s="76" t="n">
        <f aca="false">IF($C$4="citu pasākumu izmaksas",IF('6a+c+n'!$Q17="C",'6a+c+n'!H17,0))</f>
        <v>0</v>
      </c>
      <c r="I17" s="76"/>
      <c r="J17" s="76"/>
      <c r="K17" s="77" t="n">
        <f aca="false">IF($C$4="citu pasākumu izmaksas",IF('6a+c+n'!$Q17="C",'6a+c+n'!K17,0))</f>
        <v>0</v>
      </c>
      <c r="L17" s="238" t="n">
        <f aca="false">IF($C$4="citu pasākumu izmaksas",IF('6a+c+n'!$Q17="C",'6a+c+n'!L17,0))</f>
        <v>0</v>
      </c>
      <c r="M17" s="76" t="n">
        <f aca="false">IF($C$4="citu pasākumu izmaksas",IF('6a+c+n'!$Q17="C",'6a+c+n'!M17,0))</f>
        <v>0</v>
      </c>
      <c r="N17" s="76" t="n">
        <f aca="false">IF($C$4="citu pasākumu izmaksas",IF('6a+c+n'!$Q17="C",'6a+c+n'!N17,0))</f>
        <v>0</v>
      </c>
      <c r="O17" s="76" t="n">
        <f aca="false">IF($C$4="citu pasākumu izmaksas",IF('6a+c+n'!$Q17="C",'6a+c+n'!O17,0))</f>
        <v>0</v>
      </c>
      <c r="P17" s="77" t="n">
        <f aca="false">IF($C$4="citu pasākumu izmaksas",IF('6a+c+n'!$Q17="C",'6a+c+n'!P17,0))</f>
        <v>0</v>
      </c>
    </row>
    <row r="18" customFormat="false" ht="11.25" hidden="false" customHeight="false" outlineLevel="0" collapsed="false">
      <c r="A18" s="13" t="n">
        <f aca="false">IF(P18=0,0,IF(COUNTBLANK(P18)=1,0,COUNTA($P$14:P18)))</f>
        <v>0</v>
      </c>
      <c r="B18" s="76" t="n">
        <f aca="false">IF($C$4="citu pasākumu izmaksas",IF('6a+c+n'!$Q18="C",'6a+c+n'!B18,0))</f>
        <v>0</v>
      </c>
      <c r="C18" s="76" t="n">
        <f aca="false">IF($C$4="citu pasākumu izmaksas",IF('6a+c+n'!$Q18="C",'6a+c+n'!C18,0))</f>
        <v>0</v>
      </c>
      <c r="D18" s="76" t="n">
        <f aca="false">IF($C$4="citu pasākumu izmaksas",IF('6a+c+n'!$Q18="C",'6a+c+n'!D18,0))</f>
        <v>0</v>
      </c>
      <c r="E18" s="77"/>
      <c r="F18" s="75"/>
      <c r="G18" s="76"/>
      <c r="H18" s="76" t="n">
        <f aca="false">IF($C$4="citu pasākumu izmaksas",IF('6a+c+n'!$Q18="C",'6a+c+n'!H18,0))</f>
        <v>0</v>
      </c>
      <c r="I18" s="76"/>
      <c r="J18" s="76"/>
      <c r="K18" s="77" t="n">
        <f aca="false">IF($C$4="citu pasākumu izmaksas",IF('6a+c+n'!$Q18="C",'6a+c+n'!K18,0))</f>
        <v>0</v>
      </c>
      <c r="L18" s="238" t="n">
        <f aca="false">IF($C$4="citu pasākumu izmaksas",IF('6a+c+n'!$Q18="C",'6a+c+n'!L18,0))</f>
        <v>0</v>
      </c>
      <c r="M18" s="76" t="n">
        <f aca="false">IF($C$4="citu pasākumu izmaksas",IF('6a+c+n'!$Q18="C",'6a+c+n'!M18,0))</f>
        <v>0</v>
      </c>
      <c r="N18" s="76" t="n">
        <f aca="false">IF($C$4="citu pasākumu izmaksas",IF('6a+c+n'!$Q18="C",'6a+c+n'!N18,0))</f>
        <v>0</v>
      </c>
      <c r="O18" s="76" t="n">
        <f aca="false">IF($C$4="citu pasākumu izmaksas",IF('6a+c+n'!$Q18="C",'6a+c+n'!O18,0))</f>
        <v>0</v>
      </c>
      <c r="P18" s="77" t="n">
        <f aca="false">IF($C$4="citu pasākumu izmaksas",IF('6a+c+n'!$Q18="C",'6a+c+n'!P18,0))</f>
        <v>0</v>
      </c>
    </row>
    <row r="19" customFormat="false" ht="11.25" hidden="false" customHeight="false" outlineLevel="0" collapsed="false">
      <c r="A19" s="13" t="n">
        <f aca="false">IF(P19=0,0,IF(COUNTBLANK(P19)=1,0,COUNTA($P$14:P19)))</f>
        <v>0</v>
      </c>
      <c r="B19" s="76" t="n">
        <f aca="false">IF($C$4="citu pasākumu izmaksas",IF('6a+c+n'!$Q19="C",'6a+c+n'!B19,0))</f>
        <v>0</v>
      </c>
      <c r="C19" s="76" t="n">
        <f aca="false">IF($C$4="citu pasākumu izmaksas",IF('6a+c+n'!$Q19="C",'6a+c+n'!C19,0))</f>
        <v>0</v>
      </c>
      <c r="D19" s="76" t="n">
        <f aca="false">IF($C$4="citu pasākumu izmaksas",IF('6a+c+n'!$Q19="C",'6a+c+n'!D19,0))</f>
        <v>0</v>
      </c>
      <c r="E19" s="77"/>
      <c r="F19" s="75"/>
      <c r="G19" s="76"/>
      <c r="H19" s="76" t="n">
        <f aca="false">IF($C$4="citu pasākumu izmaksas",IF('6a+c+n'!$Q19="C",'6a+c+n'!H19,0))</f>
        <v>0</v>
      </c>
      <c r="I19" s="76"/>
      <c r="J19" s="76"/>
      <c r="K19" s="77" t="n">
        <f aca="false">IF($C$4="citu pasākumu izmaksas",IF('6a+c+n'!$Q19="C",'6a+c+n'!K19,0))</f>
        <v>0</v>
      </c>
      <c r="L19" s="238" t="n">
        <f aca="false">IF($C$4="citu pasākumu izmaksas",IF('6a+c+n'!$Q19="C",'6a+c+n'!L19,0))</f>
        <v>0</v>
      </c>
      <c r="M19" s="76" t="n">
        <f aca="false">IF($C$4="citu pasākumu izmaksas",IF('6a+c+n'!$Q19="C",'6a+c+n'!M19,0))</f>
        <v>0</v>
      </c>
      <c r="N19" s="76" t="n">
        <f aca="false">IF($C$4="citu pasākumu izmaksas",IF('6a+c+n'!$Q19="C",'6a+c+n'!N19,0))</f>
        <v>0</v>
      </c>
      <c r="O19" s="76" t="n">
        <f aca="false">IF($C$4="citu pasākumu izmaksas",IF('6a+c+n'!$Q19="C",'6a+c+n'!O19,0))</f>
        <v>0</v>
      </c>
      <c r="P19" s="77" t="n">
        <f aca="false">IF($C$4="citu pasākumu izmaksas",IF('6a+c+n'!$Q19="C",'6a+c+n'!P19,0))</f>
        <v>0</v>
      </c>
    </row>
    <row r="20" customFormat="false" ht="11.25" hidden="false" customHeight="false" outlineLevel="0" collapsed="false">
      <c r="A20" s="13" t="n">
        <f aca="false">IF(P20=0,0,IF(COUNTBLANK(P20)=1,0,COUNTA($P$14:P20)))</f>
        <v>0</v>
      </c>
      <c r="B20" s="76" t="n">
        <f aca="false">IF($C$4="citu pasākumu izmaksas",IF('6a+c+n'!$Q20="C",'6a+c+n'!B20,0))</f>
        <v>0</v>
      </c>
      <c r="C20" s="76" t="n">
        <f aca="false">IF($C$4="citu pasākumu izmaksas",IF('6a+c+n'!$Q20="C",'6a+c+n'!C20,0))</f>
        <v>0</v>
      </c>
      <c r="D20" s="76" t="n">
        <f aca="false">IF($C$4="citu pasākumu izmaksas",IF('6a+c+n'!$Q20="C",'6a+c+n'!D20,0))</f>
        <v>0</v>
      </c>
      <c r="E20" s="77"/>
      <c r="F20" s="75"/>
      <c r="G20" s="76"/>
      <c r="H20" s="76" t="n">
        <f aca="false">IF($C$4="citu pasākumu izmaksas",IF('6a+c+n'!$Q20="C",'6a+c+n'!H20,0))</f>
        <v>0</v>
      </c>
      <c r="I20" s="76"/>
      <c r="J20" s="76"/>
      <c r="K20" s="77" t="n">
        <f aca="false">IF($C$4="citu pasākumu izmaksas",IF('6a+c+n'!$Q20="C",'6a+c+n'!K20,0))</f>
        <v>0</v>
      </c>
      <c r="L20" s="238" t="n">
        <f aca="false">IF($C$4="citu pasākumu izmaksas",IF('6a+c+n'!$Q20="C",'6a+c+n'!L20,0))</f>
        <v>0</v>
      </c>
      <c r="M20" s="76" t="n">
        <f aca="false">IF($C$4="citu pasākumu izmaksas",IF('6a+c+n'!$Q20="C",'6a+c+n'!M20,0))</f>
        <v>0</v>
      </c>
      <c r="N20" s="76" t="n">
        <f aca="false">IF($C$4="citu pasākumu izmaksas",IF('6a+c+n'!$Q20="C",'6a+c+n'!N20,0))</f>
        <v>0</v>
      </c>
      <c r="O20" s="76" t="n">
        <f aca="false">IF($C$4="citu pasākumu izmaksas",IF('6a+c+n'!$Q20="C",'6a+c+n'!O20,0))</f>
        <v>0</v>
      </c>
      <c r="P20" s="77" t="n">
        <f aca="false">IF($C$4="citu pasākumu izmaksas",IF('6a+c+n'!$Q20="C",'6a+c+n'!P20,0))</f>
        <v>0</v>
      </c>
    </row>
    <row r="21" customFormat="false" ht="11.25" hidden="false" customHeight="false" outlineLevel="0" collapsed="false">
      <c r="A21" s="13" t="n">
        <f aca="false">IF(P21=0,0,IF(COUNTBLANK(P21)=1,0,COUNTA($P$14:P21)))</f>
        <v>0</v>
      </c>
      <c r="B21" s="76" t="n">
        <f aca="false">IF($C$4="citu pasākumu izmaksas",IF('6a+c+n'!$Q21="C",'6a+c+n'!B21,0))</f>
        <v>0</v>
      </c>
      <c r="C21" s="76" t="n">
        <f aca="false">IF($C$4="citu pasākumu izmaksas",IF('6a+c+n'!$Q21="C",'6a+c+n'!C21,0))</f>
        <v>0</v>
      </c>
      <c r="D21" s="76" t="n">
        <f aca="false">IF($C$4="citu pasākumu izmaksas",IF('6a+c+n'!$Q21="C",'6a+c+n'!D21,0))</f>
        <v>0</v>
      </c>
      <c r="E21" s="77"/>
      <c r="F21" s="75"/>
      <c r="G21" s="76"/>
      <c r="H21" s="76" t="n">
        <f aca="false">IF($C$4="citu pasākumu izmaksas",IF('6a+c+n'!$Q21="C",'6a+c+n'!H21,0))</f>
        <v>0</v>
      </c>
      <c r="I21" s="76"/>
      <c r="J21" s="76"/>
      <c r="K21" s="77" t="n">
        <f aca="false">IF($C$4="citu pasākumu izmaksas",IF('6a+c+n'!$Q21="C",'6a+c+n'!K21,0))</f>
        <v>0</v>
      </c>
      <c r="L21" s="238" t="n">
        <f aca="false">IF($C$4="citu pasākumu izmaksas",IF('6a+c+n'!$Q21="C",'6a+c+n'!L21,0))</f>
        <v>0</v>
      </c>
      <c r="M21" s="76" t="n">
        <f aca="false">IF($C$4="citu pasākumu izmaksas",IF('6a+c+n'!$Q21="C",'6a+c+n'!M21,0))</f>
        <v>0</v>
      </c>
      <c r="N21" s="76" t="n">
        <f aca="false">IF($C$4="citu pasākumu izmaksas",IF('6a+c+n'!$Q21="C",'6a+c+n'!N21,0))</f>
        <v>0</v>
      </c>
      <c r="O21" s="76" t="n">
        <f aca="false">IF($C$4="citu pasākumu izmaksas",IF('6a+c+n'!$Q21="C",'6a+c+n'!O21,0))</f>
        <v>0</v>
      </c>
      <c r="P21" s="77" t="n">
        <f aca="false">IF($C$4="citu pasākumu izmaksas",IF('6a+c+n'!$Q21="C",'6a+c+n'!P21,0))</f>
        <v>0</v>
      </c>
    </row>
    <row r="22" customFormat="false" ht="11.25" hidden="false" customHeight="false" outlineLevel="0" collapsed="false">
      <c r="A22" s="13" t="n">
        <f aca="false">IF(P22=0,0,IF(COUNTBLANK(P22)=1,0,COUNTA($P$14:P22)))</f>
        <v>0</v>
      </c>
      <c r="B22" s="76" t="n">
        <f aca="false">IF($C$4="citu pasākumu izmaksas",IF('6a+c+n'!$Q22="C",'6a+c+n'!B22,0))</f>
        <v>0</v>
      </c>
      <c r="C22" s="76" t="n">
        <f aca="false">IF($C$4="citu pasākumu izmaksas",IF('6a+c+n'!$Q22="C",'6a+c+n'!C22,0))</f>
        <v>0</v>
      </c>
      <c r="D22" s="76" t="n">
        <f aca="false">IF($C$4="citu pasākumu izmaksas",IF('6a+c+n'!$Q22="C",'6a+c+n'!D22,0))</f>
        <v>0</v>
      </c>
      <c r="E22" s="77"/>
      <c r="F22" s="75"/>
      <c r="G22" s="76"/>
      <c r="H22" s="76" t="n">
        <f aca="false">IF($C$4="citu pasākumu izmaksas",IF('6a+c+n'!$Q22="C",'6a+c+n'!H22,0))</f>
        <v>0</v>
      </c>
      <c r="I22" s="76"/>
      <c r="J22" s="76"/>
      <c r="K22" s="77" t="n">
        <f aca="false">IF($C$4="citu pasākumu izmaksas",IF('6a+c+n'!$Q22="C",'6a+c+n'!K22,0))</f>
        <v>0</v>
      </c>
      <c r="L22" s="238" t="n">
        <f aca="false">IF($C$4="citu pasākumu izmaksas",IF('6a+c+n'!$Q22="C",'6a+c+n'!L22,0))</f>
        <v>0</v>
      </c>
      <c r="M22" s="76" t="n">
        <f aca="false">IF($C$4="citu pasākumu izmaksas",IF('6a+c+n'!$Q22="C",'6a+c+n'!M22,0))</f>
        <v>0</v>
      </c>
      <c r="N22" s="76" t="n">
        <f aca="false">IF($C$4="citu pasākumu izmaksas",IF('6a+c+n'!$Q22="C",'6a+c+n'!N22,0))</f>
        <v>0</v>
      </c>
      <c r="O22" s="76" t="n">
        <f aca="false">IF($C$4="citu pasākumu izmaksas",IF('6a+c+n'!$Q22="C",'6a+c+n'!O22,0))</f>
        <v>0</v>
      </c>
      <c r="P22" s="77" t="n">
        <f aca="false">IF($C$4="citu pasākumu izmaksas",IF('6a+c+n'!$Q22="C",'6a+c+n'!P22,0))</f>
        <v>0</v>
      </c>
    </row>
    <row r="23" customFormat="false" ht="11.25" hidden="false" customHeight="false" outlineLevel="0" collapsed="false">
      <c r="A23" s="13" t="n">
        <f aca="false">IF(P23=0,0,IF(COUNTBLANK(P23)=1,0,COUNTA($P$14:P23)))</f>
        <v>0</v>
      </c>
      <c r="B23" s="76" t="n">
        <f aca="false">IF($C$4="citu pasākumu izmaksas",IF('6a+c+n'!$Q23="C",'6a+c+n'!B23,0))</f>
        <v>0</v>
      </c>
      <c r="C23" s="76" t="n">
        <f aca="false">IF($C$4="citu pasākumu izmaksas",IF('6a+c+n'!$Q23="C",'6a+c+n'!C23,0))</f>
        <v>0</v>
      </c>
      <c r="D23" s="76" t="n">
        <f aca="false">IF($C$4="citu pasākumu izmaksas",IF('6a+c+n'!$Q23="C",'6a+c+n'!D23,0))</f>
        <v>0</v>
      </c>
      <c r="E23" s="77"/>
      <c r="F23" s="75"/>
      <c r="G23" s="76"/>
      <c r="H23" s="76" t="n">
        <f aca="false">IF($C$4="citu pasākumu izmaksas",IF('6a+c+n'!$Q23="C",'6a+c+n'!H23,0))</f>
        <v>0</v>
      </c>
      <c r="I23" s="76"/>
      <c r="J23" s="76"/>
      <c r="K23" s="77" t="n">
        <f aca="false">IF($C$4="citu pasākumu izmaksas",IF('6a+c+n'!$Q23="C",'6a+c+n'!K23,0))</f>
        <v>0</v>
      </c>
      <c r="L23" s="238" t="n">
        <f aca="false">IF($C$4="citu pasākumu izmaksas",IF('6a+c+n'!$Q23="C",'6a+c+n'!L23,0))</f>
        <v>0</v>
      </c>
      <c r="M23" s="76" t="n">
        <f aca="false">IF($C$4="citu pasākumu izmaksas",IF('6a+c+n'!$Q23="C",'6a+c+n'!M23,0))</f>
        <v>0</v>
      </c>
      <c r="N23" s="76" t="n">
        <f aca="false">IF($C$4="citu pasākumu izmaksas",IF('6a+c+n'!$Q23="C",'6a+c+n'!N23,0))</f>
        <v>0</v>
      </c>
      <c r="O23" s="76" t="n">
        <f aca="false">IF($C$4="citu pasākumu izmaksas",IF('6a+c+n'!$Q23="C",'6a+c+n'!O23,0))</f>
        <v>0</v>
      </c>
      <c r="P23" s="77" t="n">
        <f aca="false">IF($C$4="citu pasākumu izmaksas",IF('6a+c+n'!$Q23="C",'6a+c+n'!P23,0))</f>
        <v>0</v>
      </c>
    </row>
    <row r="24" customFormat="false" ht="11.25" hidden="false" customHeight="false" outlineLevel="0" collapsed="false">
      <c r="A24" s="13" t="n">
        <f aca="false">IF(P24=0,0,IF(COUNTBLANK(P24)=1,0,COUNTA($P$14:P24)))</f>
        <v>0</v>
      </c>
      <c r="B24" s="76" t="n">
        <f aca="false">IF($C$4="citu pasākumu izmaksas",IF('6a+c+n'!$Q24="C",'6a+c+n'!B24,0))</f>
        <v>0</v>
      </c>
      <c r="C24" s="76" t="n">
        <f aca="false">IF($C$4="citu pasākumu izmaksas",IF('6a+c+n'!$Q24="C",'6a+c+n'!C24,0))</f>
        <v>0</v>
      </c>
      <c r="D24" s="76" t="n">
        <f aca="false">IF($C$4="citu pasākumu izmaksas",IF('6a+c+n'!$Q24="C",'6a+c+n'!D24,0))</f>
        <v>0</v>
      </c>
      <c r="E24" s="77"/>
      <c r="F24" s="75"/>
      <c r="G24" s="76"/>
      <c r="H24" s="76" t="n">
        <f aca="false">IF($C$4="citu pasākumu izmaksas",IF('6a+c+n'!$Q24="C",'6a+c+n'!H24,0))</f>
        <v>0</v>
      </c>
      <c r="I24" s="76"/>
      <c r="J24" s="76"/>
      <c r="K24" s="77" t="n">
        <f aca="false">IF($C$4="citu pasākumu izmaksas",IF('6a+c+n'!$Q24="C",'6a+c+n'!K24,0))</f>
        <v>0</v>
      </c>
      <c r="L24" s="238" t="n">
        <f aca="false">IF($C$4="citu pasākumu izmaksas",IF('6a+c+n'!$Q24="C",'6a+c+n'!L24,0))</f>
        <v>0</v>
      </c>
      <c r="M24" s="76" t="n">
        <f aca="false">IF($C$4="citu pasākumu izmaksas",IF('6a+c+n'!$Q24="C",'6a+c+n'!M24,0))</f>
        <v>0</v>
      </c>
      <c r="N24" s="76" t="n">
        <f aca="false">IF($C$4="citu pasākumu izmaksas",IF('6a+c+n'!$Q24="C",'6a+c+n'!N24,0))</f>
        <v>0</v>
      </c>
      <c r="O24" s="76" t="n">
        <f aca="false">IF($C$4="citu pasākumu izmaksas",IF('6a+c+n'!$Q24="C",'6a+c+n'!O24,0))</f>
        <v>0</v>
      </c>
      <c r="P24" s="77" t="n">
        <f aca="false">IF($C$4="citu pasākumu izmaksas",IF('6a+c+n'!$Q24="C",'6a+c+n'!P24,0))</f>
        <v>0</v>
      </c>
    </row>
    <row r="25" customFormat="false" ht="11.25" hidden="false" customHeight="false" outlineLevel="0" collapsed="false">
      <c r="A25" s="13" t="n">
        <f aca="false">IF(P25=0,0,IF(COUNTBLANK(P25)=1,0,COUNTA($P$14:P25)))</f>
        <v>0</v>
      </c>
      <c r="B25" s="76" t="n">
        <f aca="false">IF($C$4="citu pasākumu izmaksas",IF('6a+c+n'!$Q25="C",'6a+c+n'!B25,0))</f>
        <v>0</v>
      </c>
      <c r="C25" s="76" t="n">
        <f aca="false">IF($C$4="citu pasākumu izmaksas",IF('6a+c+n'!$Q25="C",'6a+c+n'!C25,0))</f>
        <v>0</v>
      </c>
      <c r="D25" s="76" t="n">
        <f aca="false">IF($C$4="citu pasākumu izmaksas",IF('6a+c+n'!$Q25="C",'6a+c+n'!D25,0))</f>
        <v>0</v>
      </c>
      <c r="E25" s="77"/>
      <c r="F25" s="75"/>
      <c r="G25" s="76"/>
      <c r="H25" s="76" t="n">
        <f aca="false">IF($C$4="citu pasākumu izmaksas",IF('6a+c+n'!$Q25="C",'6a+c+n'!H25,0))</f>
        <v>0</v>
      </c>
      <c r="I25" s="76"/>
      <c r="J25" s="76"/>
      <c r="K25" s="77" t="n">
        <f aca="false">IF($C$4="citu pasākumu izmaksas",IF('6a+c+n'!$Q25="C",'6a+c+n'!K25,0))</f>
        <v>0</v>
      </c>
      <c r="L25" s="238" t="n">
        <f aca="false">IF($C$4="citu pasākumu izmaksas",IF('6a+c+n'!$Q25="C",'6a+c+n'!L25,0))</f>
        <v>0</v>
      </c>
      <c r="M25" s="76" t="n">
        <f aca="false">IF($C$4="citu pasākumu izmaksas",IF('6a+c+n'!$Q25="C",'6a+c+n'!M25,0))</f>
        <v>0</v>
      </c>
      <c r="N25" s="76" t="n">
        <f aca="false">IF($C$4="citu pasākumu izmaksas",IF('6a+c+n'!$Q25="C",'6a+c+n'!N25,0))</f>
        <v>0</v>
      </c>
      <c r="O25" s="76" t="n">
        <f aca="false">IF($C$4="citu pasākumu izmaksas",IF('6a+c+n'!$Q25="C",'6a+c+n'!O25,0))</f>
        <v>0</v>
      </c>
      <c r="P25" s="77" t="n">
        <f aca="false">IF($C$4="citu pasākumu izmaksas",IF('6a+c+n'!$Q25="C",'6a+c+n'!P25,0))</f>
        <v>0</v>
      </c>
    </row>
    <row r="26" customFormat="false" ht="11.25" hidden="false" customHeight="false" outlineLevel="0" collapsed="false">
      <c r="A26" s="13" t="n">
        <f aca="false">IF(P26=0,0,IF(COUNTBLANK(P26)=1,0,COUNTA($P$14:P26)))</f>
        <v>0</v>
      </c>
      <c r="B26" s="76" t="n">
        <f aca="false">IF($C$4="citu pasākumu izmaksas",IF('6a+c+n'!$Q26="C",'6a+c+n'!B26,0))</f>
        <v>0</v>
      </c>
      <c r="C26" s="76" t="n">
        <f aca="false">IF($C$4="citu pasākumu izmaksas",IF('6a+c+n'!$Q26="C",'6a+c+n'!C26,0))</f>
        <v>0</v>
      </c>
      <c r="D26" s="76" t="n">
        <f aca="false">IF($C$4="citu pasākumu izmaksas",IF('6a+c+n'!$Q26="C",'6a+c+n'!D26,0))</f>
        <v>0</v>
      </c>
      <c r="E26" s="77"/>
      <c r="F26" s="75"/>
      <c r="G26" s="76"/>
      <c r="H26" s="76" t="n">
        <f aca="false">IF($C$4="citu pasākumu izmaksas",IF('6a+c+n'!$Q26="C",'6a+c+n'!H26,0))</f>
        <v>0</v>
      </c>
      <c r="I26" s="76"/>
      <c r="J26" s="76"/>
      <c r="K26" s="77" t="n">
        <f aca="false">IF($C$4="citu pasākumu izmaksas",IF('6a+c+n'!$Q26="C",'6a+c+n'!K26,0))</f>
        <v>0</v>
      </c>
      <c r="L26" s="238" t="n">
        <f aca="false">IF($C$4="citu pasākumu izmaksas",IF('6a+c+n'!$Q26="C",'6a+c+n'!L26,0))</f>
        <v>0</v>
      </c>
      <c r="M26" s="76" t="n">
        <f aca="false">IF($C$4="citu pasākumu izmaksas",IF('6a+c+n'!$Q26="C",'6a+c+n'!M26,0))</f>
        <v>0</v>
      </c>
      <c r="N26" s="76" t="n">
        <f aca="false">IF($C$4="citu pasākumu izmaksas",IF('6a+c+n'!$Q26="C",'6a+c+n'!N26,0))</f>
        <v>0</v>
      </c>
      <c r="O26" s="76" t="n">
        <f aca="false">IF($C$4="citu pasākumu izmaksas",IF('6a+c+n'!$Q26="C",'6a+c+n'!O26,0))</f>
        <v>0</v>
      </c>
      <c r="P26" s="77" t="n">
        <f aca="false">IF($C$4="citu pasākumu izmaksas",IF('6a+c+n'!$Q26="C",'6a+c+n'!P26,0))</f>
        <v>0</v>
      </c>
    </row>
    <row r="27" customFormat="false" ht="11.25" hidden="false" customHeight="false" outlineLevel="0" collapsed="false">
      <c r="A27" s="13" t="n">
        <f aca="false">IF(P27=0,0,IF(COUNTBLANK(P27)=1,0,COUNTA($P$14:P27)))</f>
        <v>0</v>
      </c>
      <c r="B27" s="76" t="n">
        <f aca="false">IF($C$4="citu pasākumu izmaksas",IF('6a+c+n'!$Q27="C",'6a+c+n'!B27,0))</f>
        <v>0</v>
      </c>
      <c r="C27" s="76" t="n">
        <f aca="false">IF($C$4="citu pasākumu izmaksas",IF('6a+c+n'!$Q27="C",'6a+c+n'!C27,0))</f>
        <v>0</v>
      </c>
      <c r="D27" s="76" t="n">
        <f aca="false">IF($C$4="citu pasākumu izmaksas",IF('6a+c+n'!$Q27="C",'6a+c+n'!D27,0))</f>
        <v>0</v>
      </c>
      <c r="E27" s="77"/>
      <c r="F27" s="75"/>
      <c r="G27" s="76"/>
      <c r="H27" s="76" t="n">
        <f aca="false">IF($C$4="citu pasākumu izmaksas",IF('6a+c+n'!$Q27="C",'6a+c+n'!H27,0))</f>
        <v>0</v>
      </c>
      <c r="I27" s="76"/>
      <c r="J27" s="76"/>
      <c r="K27" s="77" t="n">
        <f aca="false">IF($C$4="citu pasākumu izmaksas",IF('6a+c+n'!$Q27="C",'6a+c+n'!K27,0))</f>
        <v>0</v>
      </c>
      <c r="L27" s="238" t="n">
        <f aca="false">IF($C$4="citu pasākumu izmaksas",IF('6a+c+n'!$Q27="C",'6a+c+n'!L27,0))</f>
        <v>0</v>
      </c>
      <c r="M27" s="76" t="n">
        <f aca="false">IF($C$4="citu pasākumu izmaksas",IF('6a+c+n'!$Q27="C",'6a+c+n'!M27,0))</f>
        <v>0</v>
      </c>
      <c r="N27" s="76" t="n">
        <f aca="false">IF($C$4="citu pasākumu izmaksas",IF('6a+c+n'!$Q27="C",'6a+c+n'!N27,0))</f>
        <v>0</v>
      </c>
      <c r="O27" s="76" t="n">
        <f aca="false">IF($C$4="citu pasākumu izmaksas",IF('6a+c+n'!$Q27="C",'6a+c+n'!O27,0))</f>
        <v>0</v>
      </c>
      <c r="P27" s="77" t="n">
        <f aca="false">IF($C$4="citu pasākumu izmaksas",IF('6a+c+n'!$Q27="C",'6a+c+n'!P27,0))</f>
        <v>0</v>
      </c>
    </row>
    <row r="28" customFormat="false" ht="11.25" hidden="false" customHeight="false" outlineLevel="0" collapsed="false">
      <c r="A28" s="13" t="n">
        <f aca="false">IF(P28=0,0,IF(COUNTBLANK(P28)=1,0,COUNTA($P$14:P28)))</f>
        <v>0</v>
      </c>
      <c r="B28" s="76" t="n">
        <f aca="false">IF($C$4="citu pasākumu izmaksas",IF('6a+c+n'!$Q28="C",'6a+c+n'!B28,0))</f>
        <v>0</v>
      </c>
      <c r="C28" s="76" t="n">
        <f aca="false">IF($C$4="citu pasākumu izmaksas",IF('6a+c+n'!$Q28="C",'6a+c+n'!C28,0))</f>
        <v>0</v>
      </c>
      <c r="D28" s="76" t="n">
        <f aca="false">IF($C$4="citu pasākumu izmaksas",IF('6a+c+n'!$Q28="C",'6a+c+n'!D28,0))</f>
        <v>0</v>
      </c>
      <c r="E28" s="77"/>
      <c r="F28" s="75"/>
      <c r="G28" s="76"/>
      <c r="H28" s="76" t="n">
        <f aca="false">IF($C$4="citu pasākumu izmaksas",IF('6a+c+n'!$Q28="C",'6a+c+n'!H28,0))</f>
        <v>0</v>
      </c>
      <c r="I28" s="76"/>
      <c r="J28" s="76"/>
      <c r="K28" s="77" t="n">
        <f aca="false">IF($C$4="citu pasākumu izmaksas",IF('6a+c+n'!$Q28="C",'6a+c+n'!K28,0))</f>
        <v>0</v>
      </c>
      <c r="L28" s="238" t="n">
        <f aca="false">IF($C$4="citu pasākumu izmaksas",IF('6a+c+n'!$Q28="C",'6a+c+n'!L28,0))</f>
        <v>0</v>
      </c>
      <c r="M28" s="76" t="n">
        <f aca="false">IF($C$4="citu pasākumu izmaksas",IF('6a+c+n'!$Q28="C",'6a+c+n'!M28,0))</f>
        <v>0</v>
      </c>
      <c r="N28" s="76" t="n">
        <f aca="false">IF($C$4="citu pasākumu izmaksas",IF('6a+c+n'!$Q28="C",'6a+c+n'!N28,0))</f>
        <v>0</v>
      </c>
      <c r="O28" s="76" t="n">
        <f aca="false">IF($C$4="citu pasākumu izmaksas",IF('6a+c+n'!$Q28="C",'6a+c+n'!O28,0))</f>
        <v>0</v>
      </c>
      <c r="P28" s="77" t="n">
        <f aca="false">IF($C$4="citu pasākumu izmaksas",IF('6a+c+n'!$Q28="C",'6a+c+n'!P28,0))</f>
        <v>0</v>
      </c>
    </row>
    <row r="29" customFormat="false" ht="11.25" hidden="false" customHeight="false" outlineLevel="0" collapsed="false">
      <c r="A29" s="13" t="n">
        <f aca="false">IF(P29=0,0,IF(COUNTBLANK(P29)=1,0,COUNTA($P$14:P29)))</f>
        <v>0</v>
      </c>
      <c r="B29" s="76" t="n">
        <f aca="false">IF($C$4="citu pasākumu izmaksas",IF('6a+c+n'!$Q29="C",'6a+c+n'!B29,0))</f>
        <v>0</v>
      </c>
      <c r="C29" s="76" t="n">
        <f aca="false">IF($C$4="citu pasākumu izmaksas",IF('6a+c+n'!$Q29="C",'6a+c+n'!C29,0))</f>
        <v>0</v>
      </c>
      <c r="D29" s="76" t="n">
        <f aca="false">IF($C$4="citu pasākumu izmaksas",IF('6a+c+n'!$Q29="C",'6a+c+n'!D29,0))</f>
        <v>0</v>
      </c>
      <c r="E29" s="77"/>
      <c r="F29" s="75"/>
      <c r="G29" s="76"/>
      <c r="H29" s="76" t="n">
        <f aca="false">IF($C$4="citu pasākumu izmaksas",IF('6a+c+n'!$Q29="C",'6a+c+n'!H29,0))</f>
        <v>0</v>
      </c>
      <c r="I29" s="76"/>
      <c r="J29" s="76"/>
      <c r="K29" s="77" t="n">
        <f aca="false">IF($C$4="citu pasākumu izmaksas",IF('6a+c+n'!$Q29="C",'6a+c+n'!K29,0))</f>
        <v>0</v>
      </c>
      <c r="L29" s="238" t="n">
        <f aca="false">IF($C$4="citu pasākumu izmaksas",IF('6a+c+n'!$Q29="C",'6a+c+n'!L29,0))</f>
        <v>0</v>
      </c>
      <c r="M29" s="76" t="n">
        <f aca="false">IF($C$4="citu pasākumu izmaksas",IF('6a+c+n'!$Q29="C",'6a+c+n'!M29,0))</f>
        <v>0</v>
      </c>
      <c r="N29" s="76" t="n">
        <f aca="false">IF($C$4="citu pasākumu izmaksas",IF('6a+c+n'!$Q29="C",'6a+c+n'!N29,0))</f>
        <v>0</v>
      </c>
      <c r="O29" s="76" t="n">
        <f aca="false">IF($C$4="citu pasākumu izmaksas",IF('6a+c+n'!$Q29="C",'6a+c+n'!O29,0))</f>
        <v>0</v>
      </c>
      <c r="P29" s="77" t="n">
        <f aca="false">IF($C$4="citu pasākumu izmaksas",IF('6a+c+n'!$Q29="C",'6a+c+n'!P29,0))</f>
        <v>0</v>
      </c>
    </row>
    <row r="30" customFormat="false" ht="11.25" hidden="false" customHeight="false" outlineLevel="0" collapsed="false">
      <c r="A30" s="13" t="n">
        <f aca="false">IF(P30=0,0,IF(COUNTBLANK(P30)=1,0,COUNTA($P$14:P30)))</f>
        <v>0</v>
      </c>
      <c r="B30" s="76" t="n">
        <f aca="false">IF($C$4="citu pasākumu izmaksas",IF('6a+c+n'!$Q30="C",'6a+c+n'!B30,0))</f>
        <v>0</v>
      </c>
      <c r="C30" s="76" t="n">
        <f aca="false">IF($C$4="citu pasākumu izmaksas",IF('6a+c+n'!$Q30="C",'6a+c+n'!C30,0))</f>
        <v>0</v>
      </c>
      <c r="D30" s="76" t="n">
        <f aca="false">IF($C$4="citu pasākumu izmaksas",IF('6a+c+n'!$Q30="C",'6a+c+n'!D30,0))</f>
        <v>0</v>
      </c>
      <c r="E30" s="77"/>
      <c r="F30" s="75"/>
      <c r="G30" s="76"/>
      <c r="H30" s="76" t="n">
        <f aca="false">IF($C$4="citu pasākumu izmaksas",IF('6a+c+n'!$Q30="C",'6a+c+n'!H30,0))</f>
        <v>0</v>
      </c>
      <c r="I30" s="76"/>
      <c r="J30" s="76"/>
      <c r="K30" s="77" t="n">
        <f aca="false">IF($C$4="citu pasākumu izmaksas",IF('6a+c+n'!$Q30="C",'6a+c+n'!K30,0))</f>
        <v>0</v>
      </c>
      <c r="L30" s="238" t="n">
        <f aca="false">IF($C$4="citu pasākumu izmaksas",IF('6a+c+n'!$Q30="C",'6a+c+n'!L30,0))</f>
        <v>0</v>
      </c>
      <c r="M30" s="76" t="n">
        <f aca="false">IF($C$4="citu pasākumu izmaksas",IF('6a+c+n'!$Q30="C",'6a+c+n'!M30,0))</f>
        <v>0</v>
      </c>
      <c r="N30" s="76" t="n">
        <f aca="false">IF($C$4="citu pasākumu izmaksas",IF('6a+c+n'!$Q30="C",'6a+c+n'!N30,0))</f>
        <v>0</v>
      </c>
      <c r="O30" s="76" t="n">
        <f aca="false">IF($C$4="citu pasākumu izmaksas",IF('6a+c+n'!$Q30="C",'6a+c+n'!O30,0))</f>
        <v>0</v>
      </c>
      <c r="P30" s="77" t="n">
        <f aca="false">IF($C$4="citu pasākumu izmaksas",IF('6a+c+n'!$Q30="C",'6a+c+n'!P30,0))</f>
        <v>0</v>
      </c>
    </row>
    <row r="31" customFormat="false" ht="11.25" hidden="false" customHeight="false" outlineLevel="0" collapsed="false">
      <c r="A31" s="13" t="n">
        <f aca="false">IF(P31=0,0,IF(COUNTBLANK(P31)=1,0,COUNTA($P$14:P31)))</f>
        <v>0</v>
      </c>
      <c r="B31" s="76" t="n">
        <f aca="false">IF($C$4="citu pasākumu izmaksas",IF('6a+c+n'!$Q31="C",'6a+c+n'!B31,0))</f>
        <v>0</v>
      </c>
      <c r="C31" s="76" t="n">
        <f aca="false">IF($C$4="citu pasākumu izmaksas",IF('6a+c+n'!$Q31="C",'6a+c+n'!C31,0))</f>
        <v>0</v>
      </c>
      <c r="D31" s="76" t="n">
        <f aca="false">IF($C$4="citu pasākumu izmaksas",IF('6a+c+n'!$Q31="C",'6a+c+n'!D31,0))</f>
        <v>0</v>
      </c>
      <c r="E31" s="77"/>
      <c r="F31" s="75"/>
      <c r="G31" s="76"/>
      <c r="H31" s="76" t="n">
        <f aca="false">IF($C$4="citu pasākumu izmaksas",IF('6a+c+n'!$Q31="C",'6a+c+n'!H31,0))</f>
        <v>0</v>
      </c>
      <c r="I31" s="76"/>
      <c r="J31" s="76"/>
      <c r="K31" s="77" t="n">
        <f aca="false">IF($C$4="citu pasākumu izmaksas",IF('6a+c+n'!$Q31="C",'6a+c+n'!K31,0))</f>
        <v>0</v>
      </c>
      <c r="L31" s="238" t="n">
        <f aca="false">IF($C$4="citu pasākumu izmaksas",IF('6a+c+n'!$Q31="C",'6a+c+n'!L31,0))</f>
        <v>0</v>
      </c>
      <c r="M31" s="76" t="n">
        <f aca="false">IF($C$4="citu pasākumu izmaksas",IF('6a+c+n'!$Q31="C",'6a+c+n'!M31,0))</f>
        <v>0</v>
      </c>
      <c r="N31" s="76" t="n">
        <f aca="false">IF($C$4="citu pasākumu izmaksas",IF('6a+c+n'!$Q31="C",'6a+c+n'!N31,0))</f>
        <v>0</v>
      </c>
      <c r="O31" s="76" t="n">
        <f aca="false">IF($C$4="citu pasākumu izmaksas",IF('6a+c+n'!$Q31="C",'6a+c+n'!O31,0))</f>
        <v>0</v>
      </c>
      <c r="P31" s="77" t="n">
        <f aca="false">IF($C$4="citu pasākumu izmaksas",IF('6a+c+n'!$Q31="C",'6a+c+n'!P31,0))</f>
        <v>0</v>
      </c>
    </row>
    <row r="32" customFormat="false" ht="11.25" hidden="false" customHeight="false" outlineLevel="0" collapsed="false">
      <c r="A32" s="13" t="n">
        <f aca="false">IF(P32=0,0,IF(COUNTBLANK(P32)=1,0,COUNTA($P$14:P32)))</f>
        <v>0</v>
      </c>
      <c r="B32" s="76" t="n">
        <f aca="false">IF($C$4="citu pasākumu izmaksas",IF('6a+c+n'!$Q32="C",'6a+c+n'!B32,0))</f>
        <v>0</v>
      </c>
      <c r="C32" s="76" t="n">
        <f aca="false">IF($C$4="citu pasākumu izmaksas",IF('6a+c+n'!$Q32="C",'6a+c+n'!C32,0))</f>
        <v>0</v>
      </c>
      <c r="D32" s="76" t="n">
        <f aca="false">IF($C$4="citu pasākumu izmaksas",IF('6a+c+n'!$Q32="C",'6a+c+n'!D32,0))</f>
        <v>0</v>
      </c>
      <c r="E32" s="77"/>
      <c r="F32" s="75"/>
      <c r="G32" s="76"/>
      <c r="H32" s="76" t="n">
        <f aca="false">IF($C$4="citu pasākumu izmaksas",IF('6a+c+n'!$Q32="C",'6a+c+n'!H32,0))</f>
        <v>0</v>
      </c>
      <c r="I32" s="76"/>
      <c r="J32" s="76"/>
      <c r="K32" s="77" t="n">
        <f aca="false">IF($C$4="citu pasākumu izmaksas",IF('6a+c+n'!$Q32="C",'6a+c+n'!K32,0))</f>
        <v>0</v>
      </c>
      <c r="L32" s="238" t="n">
        <f aca="false">IF($C$4="citu pasākumu izmaksas",IF('6a+c+n'!$Q32="C",'6a+c+n'!L32,0))</f>
        <v>0</v>
      </c>
      <c r="M32" s="76" t="n">
        <f aca="false">IF($C$4="citu pasākumu izmaksas",IF('6a+c+n'!$Q32="C",'6a+c+n'!M32,0))</f>
        <v>0</v>
      </c>
      <c r="N32" s="76" t="n">
        <f aca="false">IF($C$4="citu pasākumu izmaksas",IF('6a+c+n'!$Q32="C",'6a+c+n'!N32,0))</f>
        <v>0</v>
      </c>
      <c r="O32" s="76" t="n">
        <f aca="false">IF($C$4="citu pasākumu izmaksas",IF('6a+c+n'!$Q32="C",'6a+c+n'!O32,0))</f>
        <v>0</v>
      </c>
      <c r="P32" s="77" t="n">
        <f aca="false">IF($C$4="citu pasākumu izmaksas",IF('6a+c+n'!$Q32="C",'6a+c+n'!P32,0))</f>
        <v>0</v>
      </c>
    </row>
    <row r="33" customFormat="false" ht="11.25" hidden="false" customHeight="false" outlineLevel="0" collapsed="false">
      <c r="A33" s="13" t="n">
        <f aca="false">IF(P33=0,0,IF(COUNTBLANK(P33)=1,0,COUNTA($P$14:P33)))</f>
        <v>0</v>
      </c>
      <c r="B33" s="76" t="n">
        <f aca="false">IF($C$4="citu pasākumu izmaksas",IF('6a+c+n'!$Q33="C",'6a+c+n'!B33,0))</f>
        <v>0</v>
      </c>
      <c r="C33" s="76" t="n">
        <f aca="false">IF($C$4="citu pasākumu izmaksas",IF('6a+c+n'!$Q33="C",'6a+c+n'!C33,0))</f>
        <v>0</v>
      </c>
      <c r="D33" s="76" t="n">
        <f aca="false">IF($C$4="citu pasākumu izmaksas",IF('6a+c+n'!$Q33="C",'6a+c+n'!D33,0))</f>
        <v>0</v>
      </c>
      <c r="E33" s="77"/>
      <c r="F33" s="75"/>
      <c r="G33" s="76"/>
      <c r="H33" s="76" t="n">
        <f aca="false">IF($C$4="citu pasākumu izmaksas",IF('6a+c+n'!$Q33="C",'6a+c+n'!H33,0))</f>
        <v>0</v>
      </c>
      <c r="I33" s="76"/>
      <c r="J33" s="76"/>
      <c r="K33" s="77" t="n">
        <f aca="false">IF($C$4="citu pasākumu izmaksas",IF('6a+c+n'!$Q33="C",'6a+c+n'!K33,0))</f>
        <v>0</v>
      </c>
      <c r="L33" s="238" t="n">
        <f aca="false">IF($C$4="citu pasākumu izmaksas",IF('6a+c+n'!$Q33="C",'6a+c+n'!L33,0))</f>
        <v>0</v>
      </c>
      <c r="M33" s="76" t="n">
        <f aca="false">IF($C$4="citu pasākumu izmaksas",IF('6a+c+n'!$Q33="C",'6a+c+n'!M33,0))</f>
        <v>0</v>
      </c>
      <c r="N33" s="76" t="n">
        <f aca="false">IF($C$4="citu pasākumu izmaksas",IF('6a+c+n'!$Q33="C",'6a+c+n'!N33,0))</f>
        <v>0</v>
      </c>
      <c r="O33" s="76" t="n">
        <f aca="false">IF($C$4="citu pasākumu izmaksas",IF('6a+c+n'!$Q33="C",'6a+c+n'!O33,0))</f>
        <v>0</v>
      </c>
      <c r="P33" s="77" t="n">
        <f aca="false">IF($C$4="citu pasākumu izmaksas",IF('6a+c+n'!$Q33="C",'6a+c+n'!P33,0))</f>
        <v>0</v>
      </c>
    </row>
    <row r="34" customFormat="false" ht="11.25" hidden="false" customHeight="false" outlineLevel="0" collapsed="false">
      <c r="A34" s="13" t="n">
        <f aca="false">IF(P34=0,0,IF(COUNTBLANK(P34)=1,0,COUNTA($P$14:P34)))</f>
        <v>0</v>
      </c>
      <c r="B34" s="76" t="n">
        <f aca="false">IF($C$4="citu pasākumu izmaksas",IF('6a+c+n'!$Q34="C",'6a+c+n'!B34,0))</f>
        <v>0</v>
      </c>
      <c r="C34" s="76" t="n">
        <f aca="false">IF($C$4="citu pasākumu izmaksas",IF('6a+c+n'!$Q34="C",'6a+c+n'!C34,0))</f>
        <v>0</v>
      </c>
      <c r="D34" s="76" t="n">
        <f aca="false">IF($C$4="citu pasākumu izmaksas",IF('6a+c+n'!$Q34="C",'6a+c+n'!D34,0))</f>
        <v>0</v>
      </c>
      <c r="E34" s="77"/>
      <c r="F34" s="75"/>
      <c r="G34" s="76"/>
      <c r="H34" s="76" t="n">
        <f aca="false">IF($C$4="citu pasākumu izmaksas",IF('6a+c+n'!$Q34="C",'6a+c+n'!H34,0))</f>
        <v>0</v>
      </c>
      <c r="I34" s="76"/>
      <c r="J34" s="76"/>
      <c r="K34" s="77" t="n">
        <f aca="false">IF($C$4="citu pasākumu izmaksas",IF('6a+c+n'!$Q34="C",'6a+c+n'!K34,0))</f>
        <v>0</v>
      </c>
      <c r="L34" s="238" t="n">
        <f aca="false">IF($C$4="citu pasākumu izmaksas",IF('6a+c+n'!$Q34="C",'6a+c+n'!L34,0))</f>
        <v>0</v>
      </c>
      <c r="M34" s="76" t="n">
        <f aca="false">IF($C$4="citu pasākumu izmaksas",IF('6a+c+n'!$Q34="C",'6a+c+n'!M34,0))</f>
        <v>0</v>
      </c>
      <c r="N34" s="76" t="n">
        <f aca="false">IF($C$4="citu pasākumu izmaksas",IF('6a+c+n'!$Q34="C",'6a+c+n'!N34,0))</f>
        <v>0</v>
      </c>
      <c r="O34" s="76" t="n">
        <f aca="false">IF($C$4="citu pasākumu izmaksas",IF('6a+c+n'!$Q34="C",'6a+c+n'!O34,0))</f>
        <v>0</v>
      </c>
      <c r="P34" s="77" t="n">
        <f aca="false">IF($C$4="citu pasākumu izmaksas",IF('6a+c+n'!$Q34="C",'6a+c+n'!P34,0))</f>
        <v>0</v>
      </c>
    </row>
    <row r="35" customFormat="false" ht="11.25" hidden="false" customHeight="false" outlineLevel="0" collapsed="false">
      <c r="A35" s="13" t="n">
        <f aca="false">IF(P35=0,0,IF(COUNTBLANK(P35)=1,0,COUNTA($P$14:P35)))</f>
        <v>0</v>
      </c>
      <c r="B35" s="76" t="n">
        <f aca="false">IF($C$4="citu pasākumu izmaksas",IF('6a+c+n'!$Q35="C",'6a+c+n'!B35,0))</f>
        <v>0</v>
      </c>
      <c r="C35" s="76" t="n">
        <f aca="false">IF($C$4="citu pasākumu izmaksas",IF('6a+c+n'!$Q35="C",'6a+c+n'!C35,0))</f>
        <v>0</v>
      </c>
      <c r="D35" s="76" t="n">
        <f aca="false">IF($C$4="citu pasākumu izmaksas",IF('6a+c+n'!$Q35="C",'6a+c+n'!D35,0))</f>
        <v>0</v>
      </c>
      <c r="E35" s="77"/>
      <c r="F35" s="75"/>
      <c r="G35" s="76"/>
      <c r="H35" s="76" t="n">
        <f aca="false">IF($C$4="citu pasākumu izmaksas",IF('6a+c+n'!$Q35="C",'6a+c+n'!H35,0))</f>
        <v>0</v>
      </c>
      <c r="I35" s="76"/>
      <c r="J35" s="76"/>
      <c r="K35" s="77" t="n">
        <f aca="false">IF($C$4="citu pasākumu izmaksas",IF('6a+c+n'!$Q35="C",'6a+c+n'!K35,0))</f>
        <v>0</v>
      </c>
      <c r="L35" s="238" t="n">
        <f aca="false">IF($C$4="citu pasākumu izmaksas",IF('6a+c+n'!$Q35="C",'6a+c+n'!L35,0))</f>
        <v>0</v>
      </c>
      <c r="M35" s="76" t="n">
        <f aca="false">IF($C$4="citu pasākumu izmaksas",IF('6a+c+n'!$Q35="C",'6a+c+n'!M35,0))</f>
        <v>0</v>
      </c>
      <c r="N35" s="76" t="n">
        <f aca="false">IF($C$4="citu pasākumu izmaksas",IF('6a+c+n'!$Q35="C",'6a+c+n'!N35,0))</f>
        <v>0</v>
      </c>
      <c r="O35" s="76" t="n">
        <f aca="false">IF($C$4="citu pasākumu izmaksas",IF('6a+c+n'!$Q35="C",'6a+c+n'!O35,0))</f>
        <v>0</v>
      </c>
      <c r="P35" s="77" t="n">
        <f aca="false">IF($C$4="citu pasākumu izmaksas",IF('6a+c+n'!$Q35="C",'6a+c+n'!P35,0))</f>
        <v>0</v>
      </c>
    </row>
    <row r="36" customFormat="false" ht="11.25" hidden="false" customHeight="false" outlineLevel="0" collapsed="false">
      <c r="A36" s="13" t="n">
        <f aca="false">IF(P36=0,0,IF(COUNTBLANK(P36)=1,0,COUNTA($P$14:P36)))</f>
        <v>0</v>
      </c>
      <c r="B36" s="76" t="n">
        <f aca="false">IF($C$4="citu pasākumu izmaksas",IF('6a+c+n'!$Q36="C",'6a+c+n'!B36,0))</f>
        <v>0</v>
      </c>
      <c r="C36" s="76" t="n">
        <f aca="false">IF($C$4="citu pasākumu izmaksas",IF('6a+c+n'!$Q36="C",'6a+c+n'!C36,0))</f>
        <v>0</v>
      </c>
      <c r="D36" s="76" t="n">
        <f aca="false">IF($C$4="citu pasākumu izmaksas",IF('6a+c+n'!$Q36="C",'6a+c+n'!D36,0))</f>
        <v>0</v>
      </c>
      <c r="E36" s="77"/>
      <c r="F36" s="75"/>
      <c r="G36" s="76"/>
      <c r="H36" s="76" t="n">
        <f aca="false">IF($C$4="citu pasākumu izmaksas",IF('6a+c+n'!$Q36="C",'6a+c+n'!H36,0))</f>
        <v>0</v>
      </c>
      <c r="I36" s="76"/>
      <c r="J36" s="76"/>
      <c r="K36" s="77" t="n">
        <f aca="false">IF($C$4="citu pasākumu izmaksas",IF('6a+c+n'!$Q36="C",'6a+c+n'!K36,0))</f>
        <v>0</v>
      </c>
      <c r="L36" s="238" t="n">
        <f aca="false">IF($C$4="citu pasākumu izmaksas",IF('6a+c+n'!$Q36="C",'6a+c+n'!L36,0))</f>
        <v>0</v>
      </c>
      <c r="M36" s="76" t="n">
        <f aca="false">IF($C$4="citu pasākumu izmaksas",IF('6a+c+n'!$Q36="C",'6a+c+n'!M36,0))</f>
        <v>0</v>
      </c>
      <c r="N36" s="76" t="n">
        <f aca="false">IF($C$4="citu pasākumu izmaksas",IF('6a+c+n'!$Q36="C",'6a+c+n'!N36,0))</f>
        <v>0</v>
      </c>
      <c r="O36" s="76" t="n">
        <f aca="false">IF($C$4="citu pasākumu izmaksas",IF('6a+c+n'!$Q36="C",'6a+c+n'!O36,0))</f>
        <v>0</v>
      </c>
      <c r="P36" s="77" t="n">
        <f aca="false">IF($C$4="citu pasākumu izmaksas",IF('6a+c+n'!$Q36="C",'6a+c+n'!P36,0))</f>
        <v>0</v>
      </c>
    </row>
    <row r="37" customFormat="false" ht="11.25" hidden="false" customHeight="false" outlineLevel="0" collapsed="false">
      <c r="A37" s="13" t="n">
        <f aca="false">IF(P37=0,0,IF(COUNTBLANK(P37)=1,0,COUNTA($P$14:P37)))</f>
        <v>0</v>
      </c>
      <c r="B37" s="76" t="n">
        <f aca="false">IF($C$4="citu pasākumu izmaksas",IF('6a+c+n'!$Q37="C",'6a+c+n'!B37,0))</f>
        <v>0</v>
      </c>
      <c r="C37" s="76" t="n">
        <f aca="false">IF($C$4="citu pasākumu izmaksas",IF('6a+c+n'!$Q37="C",'6a+c+n'!C37,0))</f>
        <v>0</v>
      </c>
      <c r="D37" s="76" t="n">
        <f aca="false">IF($C$4="citu pasākumu izmaksas",IF('6a+c+n'!$Q37="C",'6a+c+n'!D37,0))</f>
        <v>0</v>
      </c>
      <c r="E37" s="77"/>
      <c r="F37" s="75"/>
      <c r="G37" s="76"/>
      <c r="H37" s="76" t="n">
        <f aca="false">IF($C$4="citu pasākumu izmaksas",IF('6a+c+n'!$Q37="C",'6a+c+n'!H37,0))</f>
        <v>0</v>
      </c>
      <c r="I37" s="76"/>
      <c r="J37" s="76"/>
      <c r="K37" s="77" t="n">
        <f aca="false">IF($C$4="citu pasākumu izmaksas",IF('6a+c+n'!$Q37="C",'6a+c+n'!K37,0))</f>
        <v>0</v>
      </c>
      <c r="L37" s="238" t="n">
        <f aca="false">IF($C$4="citu pasākumu izmaksas",IF('6a+c+n'!$Q37="C",'6a+c+n'!L37,0))</f>
        <v>0</v>
      </c>
      <c r="M37" s="76" t="n">
        <f aca="false">IF($C$4="citu pasākumu izmaksas",IF('6a+c+n'!$Q37="C",'6a+c+n'!M37,0))</f>
        <v>0</v>
      </c>
      <c r="N37" s="76" t="n">
        <f aca="false">IF($C$4="citu pasākumu izmaksas",IF('6a+c+n'!$Q37="C",'6a+c+n'!N37,0))</f>
        <v>0</v>
      </c>
      <c r="O37" s="76" t="n">
        <f aca="false">IF($C$4="citu pasākumu izmaksas",IF('6a+c+n'!$Q37="C",'6a+c+n'!O37,0))</f>
        <v>0</v>
      </c>
      <c r="P37" s="77" t="n">
        <f aca="false">IF($C$4="citu pasākumu izmaksas",IF('6a+c+n'!$Q37="C",'6a+c+n'!P37,0))</f>
        <v>0</v>
      </c>
    </row>
    <row r="38" customFormat="false" ht="11.25" hidden="false" customHeight="false" outlineLevel="0" collapsed="false">
      <c r="A38" s="13" t="n">
        <f aca="false">IF(P38=0,0,IF(COUNTBLANK(P38)=1,0,COUNTA($P$14:P38)))</f>
        <v>0</v>
      </c>
      <c r="B38" s="76" t="n">
        <f aca="false">IF($C$4="citu pasākumu izmaksas",IF('6a+c+n'!$Q38="C",'6a+c+n'!B38,0))</f>
        <v>0</v>
      </c>
      <c r="C38" s="76" t="n">
        <f aca="false">IF($C$4="citu pasākumu izmaksas",IF('6a+c+n'!$Q38="C",'6a+c+n'!C38,0))</f>
        <v>0</v>
      </c>
      <c r="D38" s="76" t="n">
        <f aca="false">IF($C$4="citu pasākumu izmaksas",IF('6a+c+n'!$Q38="C",'6a+c+n'!D38,0))</f>
        <v>0</v>
      </c>
      <c r="E38" s="77"/>
      <c r="F38" s="75"/>
      <c r="G38" s="76"/>
      <c r="H38" s="76" t="n">
        <f aca="false">IF($C$4="citu pasākumu izmaksas",IF('6a+c+n'!$Q38="C",'6a+c+n'!H38,0))</f>
        <v>0</v>
      </c>
      <c r="I38" s="76"/>
      <c r="J38" s="76"/>
      <c r="K38" s="77" t="n">
        <f aca="false">IF($C$4="citu pasākumu izmaksas",IF('6a+c+n'!$Q38="C",'6a+c+n'!K38,0))</f>
        <v>0</v>
      </c>
      <c r="L38" s="238" t="n">
        <f aca="false">IF($C$4="citu pasākumu izmaksas",IF('6a+c+n'!$Q38="C",'6a+c+n'!L38,0))</f>
        <v>0</v>
      </c>
      <c r="M38" s="76" t="n">
        <f aca="false">IF($C$4="citu pasākumu izmaksas",IF('6a+c+n'!$Q38="C",'6a+c+n'!M38,0))</f>
        <v>0</v>
      </c>
      <c r="N38" s="76" t="n">
        <f aca="false">IF($C$4="citu pasākumu izmaksas",IF('6a+c+n'!$Q38="C",'6a+c+n'!N38,0))</f>
        <v>0</v>
      </c>
      <c r="O38" s="76" t="n">
        <f aca="false">IF($C$4="citu pasākumu izmaksas",IF('6a+c+n'!$Q38="C",'6a+c+n'!O38,0))</f>
        <v>0</v>
      </c>
      <c r="P38" s="77" t="n">
        <f aca="false">IF($C$4="citu pasākumu izmaksas",IF('6a+c+n'!$Q38="C",'6a+c+n'!P38,0))</f>
        <v>0</v>
      </c>
    </row>
    <row r="39" customFormat="false" ht="11.25" hidden="false" customHeight="false" outlineLevel="0" collapsed="false">
      <c r="A39" s="13" t="n">
        <f aca="false">IF(P39=0,0,IF(COUNTBLANK(P39)=1,0,COUNTA($P$14:P39)))</f>
        <v>0</v>
      </c>
      <c r="B39" s="76" t="n">
        <f aca="false">IF($C$4="citu pasākumu izmaksas",IF('6a+c+n'!$Q39="C",'6a+c+n'!B39,0))</f>
        <v>0</v>
      </c>
      <c r="C39" s="76" t="n">
        <f aca="false">IF($C$4="citu pasākumu izmaksas",IF('6a+c+n'!$Q39="C",'6a+c+n'!C39,0))</f>
        <v>0</v>
      </c>
      <c r="D39" s="76" t="n">
        <f aca="false">IF($C$4="citu pasākumu izmaksas",IF('6a+c+n'!$Q39="C",'6a+c+n'!D39,0))</f>
        <v>0</v>
      </c>
      <c r="E39" s="77"/>
      <c r="F39" s="75"/>
      <c r="G39" s="76"/>
      <c r="H39" s="76" t="n">
        <f aca="false">IF($C$4="citu pasākumu izmaksas",IF('6a+c+n'!$Q39="C",'6a+c+n'!H39,0))</f>
        <v>0</v>
      </c>
      <c r="I39" s="76"/>
      <c r="J39" s="76"/>
      <c r="K39" s="77" t="n">
        <f aca="false">IF($C$4="citu pasākumu izmaksas",IF('6a+c+n'!$Q39="C",'6a+c+n'!K39,0))</f>
        <v>0</v>
      </c>
      <c r="L39" s="238" t="n">
        <f aca="false">IF($C$4="citu pasākumu izmaksas",IF('6a+c+n'!$Q39="C",'6a+c+n'!L39,0))</f>
        <v>0</v>
      </c>
      <c r="M39" s="76" t="n">
        <f aca="false">IF($C$4="citu pasākumu izmaksas",IF('6a+c+n'!$Q39="C",'6a+c+n'!M39,0))</f>
        <v>0</v>
      </c>
      <c r="N39" s="76" t="n">
        <f aca="false">IF($C$4="citu pasākumu izmaksas",IF('6a+c+n'!$Q39="C",'6a+c+n'!N39,0))</f>
        <v>0</v>
      </c>
      <c r="O39" s="76" t="n">
        <f aca="false">IF($C$4="citu pasākumu izmaksas",IF('6a+c+n'!$Q39="C",'6a+c+n'!O39,0))</f>
        <v>0</v>
      </c>
      <c r="P39" s="77" t="n">
        <f aca="false">IF($C$4="citu pasākumu izmaksas",IF('6a+c+n'!$Q39="C",'6a+c+n'!P39,0))</f>
        <v>0</v>
      </c>
    </row>
    <row r="40" customFormat="false" ht="11.25" hidden="false" customHeight="false" outlineLevel="0" collapsed="false">
      <c r="A40" s="13" t="n">
        <f aca="false">IF(P40=0,0,IF(COUNTBLANK(P40)=1,0,COUNTA($P$14:P40)))</f>
        <v>0</v>
      </c>
      <c r="B40" s="76" t="n">
        <f aca="false">IF($C$4="citu pasākumu izmaksas",IF('6a+c+n'!$Q40="C",'6a+c+n'!B40,0))</f>
        <v>0</v>
      </c>
      <c r="C40" s="76" t="n">
        <f aca="false">IF($C$4="citu pasākumu izmaksas",IF('6a+c+n'!$Q40="C",'6a+c+n'!C40,0))</f>
        <v>0</v>
      </c>
      <c r="D40" s="76" t="n">
        <f aca="false">IF($C$4="citu pasākumu izmaksas",IF('6a+c+n'!$Q40="C",'6a+c+n'!D40,0))</f>
        <v>0</v>
      </c>
      <c r="E40" s="77"/>
      <c r="F40" s="75"/>
      <c r="G40" s="76"/>
      <c r="H40" s="76" t="n">
        <f aca="false">IF($C$4="citu pasākumu izmaksas",IF('6a+c+n'!$Q40="C",'6a+c+n'!H40,0))</f>
        <v>0</v>
      </c>
      <c r="I40" s="76"/>
      <c r="J40" s="76"/>
      <c r="K40" s="77" t="n">
        <f aca="false">IF($C$4="citu pasākumu izmaksas",IF('6a+c+n'!$Q40="C",'6a+c+n'!K40,0))</f>
        <v>0</v>
      </c>
      <c r="L40" s="238" t="n">
        <f aca="false">IF($C$4="citu pasākumu izmaksas",IF('6a+c+n'!$Q40="C",'6a+c+n'!L40,0))</f>
        <v>0</v>
      </c>
      <c r="M40" s="76" t="n">
        <f aca="false">IF($C$4="citu pasākumu izmaksas",IF('6a+c+n'!$Q40="C",'6a+c+n'!M40,0))</f>
        <v>0</v>
      </c>
      <c r="N40" s="76" t="n">
        <f aca="false">IF($C$4="citu pasākumu izmaksas",IF('6a+c+n'!$Q40="C",'6a+c+n'!N40,0))</f>
        <v>0</v>
      </c>
      <c r="O40" s="76" t="n">
        <f aca="false">IF($C$4="citu pasākumu izmaksas",IF('6a+c+n'!$Q40="C",'6a+c+n'!O40,0))</f>
        <v>0</v>
      </c>
      <c r="P40" s="77" t="n">
        <f aca="false">IF($C$4="citu pasākumu izmaksas",IF('6a+c+n'!$Q40="C",'6a+c+n'!P40,0))</f>
        <v>0</v>
      </c>
    </row>
    <row r="41" customFormat="false" ht="11.25" hidden="false" customHeight="false" outlineLevel="0" collapsed="false">
      <c r="A41" s="13" t="n">
        <f aca="false">IF(P41=0,0,IF(COUNTBLANK(P41)=1,0,COUNTA($P$14:P41)))</f>
        <v>0</v>
      </c>
      <c r="B41" s="76" t="n">
        <f aca="false">IF($C$4="citu pasākumu izmaksas",IF('6a+c+n'!$Q41="C",'6a+c+n'!B41,0))</f>
        <v>0</v>
      </c>
      <c r="C41" s="76" t="n">
        <f aca="false">IF($C$4="citu pasākumu izmaksas",IF('6a+c+n'!$Q41="C",'6a+c+n'!C41,0))</f>
        <v>0</v>
      </c>
      <c r="D41" s="76" t="n">
        <f aca="false">IF($C$4="citu pasākumu izmaksas",IF('6a+c+n'!$Q41="C",'6a+c+n'!D41,0))</f>
        <v>0</v>
      </c>
      <c r="E41" s="77"/>
      <c r="F41" s="75"/>
      <c r="G41" s="76"/>
      <c r="H41" s="76" t="n">
        <f aca="false">IF($C$4="citu pasākumu izmaksas",IF('6a+c+n'!$Q41="C",'6a+c+n'!H41,0))</f>
        <v>0</v>
      </c>
      <c r="I41" s="76"/>
      <c r="J41" s="76"/>
      <c r="K41" s="77" t="n">
        <f aca="false">IF($C$4="citu pasākumu izmaksas",IF('6a+c+n'!$Q41="C",'6a+c+n'!K41,0))</f>
        <v>0</v>
      </c>
      <c r="L41" s="238" t="n">
        <f aca="false">IF($C$4="citu pasākumu izmaksas",IF('6a+c+n'!$Q41="C",'6a+c+n'!L41,0))</f>
        <v>0</v>
      </c>
      <c r="M41" s="76" t="n">
        <f aca="false">IF($C$4="citu pasākumu izmaksas",IF('6a+c+n'!$Q41="C",'6a+c+n'!M41,0))</f>
        <v>0</v>
      </c>
      <c r="N41" s="76" t="n">
        <f aca="false">IF($C$4="citu pasākumu izmaksas",IF('6a+c+n'!$Q41="C",'6a+c+n'!N41,0))</f>
        <v>0</v>
      </c>
      <c r="O41" s="76" t="n">
        <f aca="false">IF($C$4="citu pasākumu izmaksas",IF('6a+c+n'!$Q41="C",'6a+c+n'!O41,0))</f>
        <v>0</v>
      </c>
      <c r="P41" s="77" t="n">
        <f aca="false">IF($C$4="citu pasākumu izmaksas",IF('6a+c+n'!$Q41="C",'6a+c+n'!P41,0))</f>
        <v>0</v>
      </c>
    </row>
    <row r="42" customFormat="false" ht="11.25" hidden="false" customHeight="false" outlineLevel="0" collapsed="false">
      <c r="A42" s="13" t="n">
        <f aca="false">IF(P42=0,0,IF(COUNTBLANK(P42)=1,0,COUNTA($P$14:P42)))</f>
        <v>0</v>
      </c>
      <c r="B42" s="76" t="n">
        <f aca="false">IF($C$4="citu pasākumu izmaksas",IF('6a+c+n'!$Q42="C",'6a+c+n'!B42,0))</f>
        <v>0</v>
      </c>
      <c r="C42" s="76" t="n">
        <f aca="false">IF($C$4="citu pasākumu izmaksas",IF('6a+c+n'!$Q42="C",'6a+c+n'!C42,0))</f>
        <v>0</v>
      </c>
      <c r="D42" s="76" t="n">
        <f aca="false">IF($C$4="citu pasākumu izmaksas",IF('6a+c+n'!$Q42="C",'6a+c+n'!D42,0))</f>
        <v>0</v>
      </c>
      <c r="E42" s="77"/>
      <c r="F42" s="75"/>
      <c r="G42" s="76"/>
      <c r="H42" s="76" t="n">
        <f aca="false">IF($C$4="citu pasākumu izmaksas",IF('6a+c+n'!$Q42="C",'6a+c+n'!H42,0))</f>
        <v>0</v>
      </c>
      <c r="I42" s="76"/>
      <c r="J42" s="76"/>
      <c r="K42" s="77" t="n">
        <f aca="false">IF($C$4="citu pasākumu izmaksas",IF('6a+c+n'!$Q42="C",'6a+c+n'!K42,0))</f>
        <v>0</v>
      </c>
      <c r="L42" s="238" t="n">
        <f aca="false">IF($C$4="citu pasākumu izmaksas",IF('6a+c+n'!$Q42="C",'6a+c+n'!L42,0))</f>
        <v>0</v>
      </c>
      <c r="M42" s="76" t="n">
        <f aca="false">IF($C$4="citu pasākumu izmaksas",IF('6a+c+n'!$Q42="C",'6a+c+n'!M42,0))</f>
        <v>0</v>
      </c>
      <c r="N42" s="76" t="n">
        <f aca="false">IF($C$4="citu pasākumu izmaksas",IF('6a+c+n'!$Q42="C",'6a+c+n'!N42,0))</f>
        <v>0</v>
      </c>
      <c r="O42" s="76" t="n">
        <f aca="false">IF($C$4="citu pasākumu izmaksas",IF('6a+c+n'!$Q42="C",'6a+c+n'!O42,0))</f>
        <v>0</v>
      </c>
      <c r="P42" s="77" t="n">
        <f aca="false">IF($C$4="citu pasākumu izmaksas",IF('6a+c+n'!$Q42="C",'6a+c+n'!P42,0))</f>
        <v>0</v>
      </c>
    </row>
    <row r="43" customFormat="false" ht="11.25" hidden="false" customHeight="false" outlineLevel="0" collapsed="false">
      <c r="A43" s="13" t="n">
        <f aca="false">IF(P43=0,0,IF(COUNTBLANK(P43)=1,0,COUNTA($P$14:P43)))</f>
        <v>0</v>
      </c>
      <c r="B43" s="76" t="n">
        <f aca="false">IF($C$4="citu pasākumu izmaksas",IF('6a+c+n'!$Q43="C",'6a+c+n'!B43,0))</f>
        <v>0</v>
      </c>
      <c r="C43" s="76" t="n">
        <f aca="false">IF($C$4="citu pasākumu izmaksas",IF('6a+c+n'!$Q43="C",'6a+c+n'!C43,0))</f>
        <v>0</v>
      </c>
      <c r="D43" s="76" t="n">
        <f aca="false">IF($C$4="citu pasākumu izmaksas",IF('6a+c+n'!$Q43="C",'6a+c+n'!D43,0))</f>
        <v>0</v>
      </c>
      <c r="E43" s="77"/>
      <c r="F43" s="75"/>
      <c r="G43" s="76"/>
      <c r="H43" s="76" t="n">
        <f aca="false">IF($C$4="citu pasākumu izmaksas",IF('6a+c+n'!$Q43="C",'6a+c+n'!H43,0))</f>
        <v>0</v>
      </c>
      <c r="I43" s="76"/>
      <c r="J43" s="76"/>
      <c r="K43" s="77" t="n">
        <f aca="false">IF($C$4="citu pasākumu izmaksas",IF('6a+c+n'!$Q43="C",'6a+c+n'!K43,0))</f>
        <v>0</v>
      </c>
      <c r="L43" s="238" t="n">
        <f aca="false">IF($C$4="citu pasākumu izmaksas",IF('6a+c+n'!$Q43="C",'6a+c+n'!L43,0))</f>
        <v>0</v>
      </c>
      <c r="M43" s="76" t="n">
        <f aca="false">IF($C$4="citu pasākumu izmaksas",IF('6a+c+n'!$Q43="C",'6a+c+n'!M43,0))</f>
        <v>0</v>
      </c>
      <c r="N43" s="76" t="n">
        <f aca="false">IF($C$4="citu pasākumu izmaksas",IF('6a+c+n'!$Q43="C",'6a+c+n'!N43,0))</f>
        <v>0</v>
      </c>
      <c r="O43" s="76" t="n">
        <f aca="false">IF($C$4="citu pasākumu izmaksas",IF('6a+c+n'!$Q43="C",'6a+c+n'!O43,0))</f>
        <v>0</v>
      </c>
      <c r="P43" s="77" t="n">
        <f aca="false">IF($C$4="citu pasākumu izmaksas",IF('6a+c+n'!$Q43="C",'6a+c+n'!P43,0))</f>
        <v>0</v>
      </c>
    </row>
    <row r="44" customFormat="false" ht="11.25" hidden="false" customHeight="false" outlineLevel="0" collapsed="false">
      <c r="A44" s="13" t="n">
        <f aca="false">IF(P44=0,0,IF(COUNTBLANK(P44)=1,0,COUNTA($P$14:P44)))</f>
        <v>0</v>
      </c>
      <c r="B44" s="76" t="n">
        <f aca="false">IF($C$4="citu pasākumu izmaksas",IF('6a+c+n'!$Q44="C",'6a+c+n'!B44,0))</f>
        <v>0</v>
      </c>
      <c r="C44" s="76" t="n">
        <f aca="false">IF($C$4="citu pasākumu izmaksas",IF('6a+c+n'!$Q44="C",'6a+c+n'!C44,0))</f>
        <v>0</v>
      </c>
      <c r="D44" s="76" t="n">
        <f aca="false">IF($C$4="citu pasākumu izmaksas",IF('6a+c+n'!$Q44="C",'6a+c+n'!D44,0))</f>
        <v>0</v>
      </c>
      <c r="E44" s="77"/>
      <c r="F44" s="75"/>
      <c r="G44" s="76"/>
      <c r="H44" s="76" t="n">
        <f aca="false">IF($C$4="citu pasākumu izmaksas",IF('6a+c+n'!$Q44="C",'6a+c+n'!H44,0))</f>
        <v>0</v>
      </c>
      <c r="I44" s="76"/>
      <c r="J44" s="76"/>
      <c r="K44" s="77" t="n">
        <f aca="false">IF($C$4="citu pasākumu izmaksas",IF('6a+c+n'!$Q44="C",'6a+c+n'!K44,0))</f>
        <v>0</v>
      </c>
      <c r="L44" s="238" t="n">
        <f aca="false">IF($C$4="citu pasākumu izmaksas",IF('6a+c+n'!$Q44="C",'6a+c+n'!L44,0))</f>
        <v>0</v>
      </c>
      <c r="M44" s="76" t="n">
        <f aca="false">IF($C$4="citu pasākumu izmaksas",IF('6a+c+n'!$Q44="C",'6a+c+n'!M44,0))</f>
        <v>0</v>
      </c>
      <c r="N44" s="76" t="n">
        <f aca="false">IF($C$4="citu pasākumu izmaksas",IF('6a+c+n'!$Q44="C",'6a+c+n'!N44,0))</f>
        <v>0</v>
      </c>
      <c r="O44" s="76" t="n">
        <f aca="false">IF($C$4="citu pasākumu izmaksas",IF('6a+c+n'!$Q44="C",'6a+c+n'!O44,0))</f>
        <v>0</v>
      </c>
      <c r="P44" s="77" t="n">
        <f aca="false">IF($C$4="citu pasākumu izmaksas",IF('6a+c+n'!$Q44="C",'6a+c+n'!P44,0))</f>
        <v>0</v>
      </c>
    </row>
    <row r="45" customFormat="false" ht="11.25" hidden="false" customHeight="false" outlineLevel="0" collapsed="false">
      <c r="A45" s="13" t="n">
        <f aca="false">IF(P45=0,0,IF(COUNTBLANK(P45)=1,0,COUNTA($P$14:P45)))</f>
        <v>0</v>
      </c>
      <c r="B45" s="76" t="n">
        <f aca="false">IF($C$4="citu pasākumu izmaksas",IF('6a+c+n'!$Q45="C",'6a+c+n'!B45,0))</f>
        <v>0</v>
      </c>
      <c r="C45" s="76" t="n">
        <f aca="false">IF($C$4="citu pasākumu izmaksas",IF('6a+c+n'!$Q45="C",'6a+c+n'!C45,0))</f>
        <v>0</v>
      </c>
      <c r="D45" s="76" t="n">
        <f aca="false">IF($C$4="citu pasākumu izmaksas",IF('6a+c+n'!$Q45="C",'6a+c+n'!D45,0))</f>
        <v>0</v>
      </c>
      <c r="E45" s="77"/>
      <c r="F45" s="75"/>
      <c r="G45" s="76"/>
      <c r="H45" s="76" t="n">
        <f aca="false">IF($C$4="citu pasākumu izmaksas",IF('6a+c+n'!$Q45="C",'6a+c+n'!H45,0))</f>
        <v>0</v>
      </c>
      <c r="I45" s="76"/>
      <c r="J45" s="76"/>
      <c r="K45" s="77" t="n">
        <f aca="false">IF($C$4="citu pasākumu izmaksas",IF('6a+c+n'!$Q45="C",'6a+c+n'!K45,0))</f>
        <v>0</v>
      </c>
      <c r="L45" s="238" t="n">
        <f aca="false">IF($C$4="citu pasākumu izmaksas",IF('6a+c+n'!$Q45="C",'6a+c+n'!L45,0))</f>
        <v>0</v>
      </c>
      <c r="M45" s="76" t="n">
        <f aca="false">IF($C$4="citu pasākumu izmaksas",IF('6a+c+n'!$Q45="C",'6a+c+n'!M45,0))</f>
        <v>0</v>
      </c>
      <c r="N45" s="76" t="n">
        <f aca="false">IF($C$4="citu pasākumu izmaksas",IF('6a+c+n'!$Q45="C",'6a+c+n'!N45,0))</f>
        <v>0</v>
      </c>
      <c r="O45" s="76" t="n">
        <f aca="false">IF($C$4="citu pasākumu izmaksas",IF('6a+c+n'!$Q45="C",'6a+c+n'!O45,0))</f>
        <v>0</v>
      </c>
      <c r="P45" s="77" t="n">
        <f aca="false">IF($C$4="citu pasākumu izmaksas",IF('6a+c+n'!$Q45="C",'6a+c+n'!P45,0))</f>
        <v>0</v>
      </c>
    </row>
    <row r="46" customFormat="false" ht="11.25" hidden="false" customHeight="false" outlineLevel="0" collapsed="false">
      <c r="A46" s="13" t="n">
        <f aca="false">IF(P46=0,0,IF(COUNTBLANK(P46)=1,0,COUNTA($P$14:P46)))</f>
        <v>0</v>
      </c>
      <c r="B46" s="76" t="n">
        <f aca="false">IF($C$4="citu pasākumu izmaksas",IF('6a+c+n'!$Q46="C",'6a+c+n'!B46,0))</f>
        <v>0</v>
      </c>
      <c r="C46" s="76" t="n">
        <f aca="false">IF($C$4="citu pasākumu izmaksas",IF('6a+c+n'!$Q46="C",'6a+c+n'!C46,0))</f>
        <v>0</v>
      </c>
      <c r="D46" s="76" t="n">
        <f aca="false">IF($C$4="citu pasākumu izmaksas",IF('6a+c+n'!$Q46="C",'6a+c+n'!D46,0))</f>
        <v>0</v>
      </c>
      <c r="E46" s="77"/>
      <c r="F46" s="75"/>
      <c r="G46" s="76"/>
      <c r="H46" s="76" t="n">
        <f aca="false">IF($C$4="citu pasākumu izmaksas",IF('6a+c+n'!$Q46="C",'6a+c+n'!H46,0))</f>
        <v>0</v>
      </c>
      <c r="I46" s="76"/>
      <c r="J46" s="76"/>
      <c r="K46" s="77" t="n">
        <f aca="false">IF($C$4="citu pasākumu izmaksas",IF('6a+c+n'!$Q46="C",'6a+c+n'!K46,0))</f>
        <v>0</v>
      </c>
      <c r="L46" s="238" t="n">
        <f aca="false">IF($C$4="citu pasākumu izmaksas",IF('6a+c+n'!$Q46="C",'6a+c+n'!L46,0))</f>
        <v>0</v>
      </c>
      <c r="M46" s="76" t="n">
        <f aca="false">IF($C$4="citu pasākumu izmaksas",IF('6a+c+n'!$Q46="C",'6a+c+n'!M46,0))</f>
        <v>0</v>
      </c>
      <c r="N46" s="76" t="n">
        <f aca="false">IF($C$4="citu pasākumu izmaksas",IF('6a+c+n'!$Q46="C",'6a+c+n'!N46,0))</f>
        <v>0</v>
      </c>
      <c r="O46" s="76" t="n">
        <f aca="false">IF($C$4="citu pasākumu izmaksas",IF('6a+c+n'!$Q46="C",'6a+c+n'!O46,0))</f>
        <v>0</v>
      </c>
      <c r="P46" s="77" t="n">
        <f aca="false">IF($C$4="citu pasākumu izmaksas",IF('6a+c+n'!$Q46="C",'6a+c+n'!P46,0))</f>
        <v>0</v>
      </c>
    </row>
    <row r="47" customFormat="false" ht="11.25" hidden="false" customHeight="false" outlineLevel="0" collapsed="false">
      <c r="A47" s="13" t="n">
        <f aca="false">IF(P47=0,0,IF(COUNTBLANK(P47)=1,0,COUNTA($P$14:P47)))</f>
        <v>0</v>
      </c>
      <c r="B47" s="76" t="n">
        <f aca="false">IF($C$4="citu pasākumu izmaksas",IF('6a+c+n'!$Q47="C",'6a+c+n'!B47,0))</f>
        <v>0</v>
      </c>
      <c r="C47" s="76" t="n">
        <f aca="false">IF($C$4="citu pasākumu izmaksas",IF('6a+c+n'!$Q47="C",'6a+c+n'!C47,0))</f>
        <v>0</v>
      </c>
      <c r="D47" s="76" t="n">
        <f aca="false">IF($C$4="citu pasākumu izmaksas",IF('6a+c+n'!$Q47="C",'6a+c+n'!D47,0))</f>
        <v>0</v>
      </c>
      <c r="E47" s="77"/>
      <c r="F47" s="75"/>
      <c r="G47" s="76"/>
      <c r="H47" s="76" t="n">
        <f aca="false">IF($C$4="citu pasākumu izmaksas",IF('6a+c+n'!$Q47="C",'6a+c+n'!H47,0))</f>
        <v>0</v>
      </c>
      <c r="I47" s="76"/>
      <c r="J47" s="76"/>
      <c r="K47" s="77" t="n">
        <f aca="false">IF($C$4="citu pasākumu izmaksas",IF('6a+c+n'!$Q47="C",'6a+c+n'!K47,0))</f>
        <v>0</v>
      </c>
      <c r="L47" s="238" t="n">
        <f aca="false">IF($C$4="citu pasākumu izmaksas",IF('6a+c+n'!$Q47="C",'6a+c+n'!L47,0))</f>
        <v>0</v>
      </c>
      <c r="M47" s="76" t="n">
        <f aca="false">IF($C$4="citu pasākumu izmaksas",IF('6a+c+n'!$Q47="C",'6a+c+n'!M47,0))</f>
        <v>0</v>
      </c>
      <c r="N47" s="76" t="n">
        <f aca="false">IF($C$4="citu pasākumu izmaksas",IF('6a+c+n'!$Q47="C",'6a+c+n'!N47,0))</f>
        <v>0</v>
      </c>
      <c r="O47" s="76" t="n">
        <f aca="false">IF($C$4="citu pasākumu izmaksas",IF('6a+c+n'!$Q47="C",'6a+c+n'!O47,0))</f>
        <v>0</v>
      </c>
      <c r="P47" s="77" t="n">
        <f aca="false">IF($C$4="citu pasākumu izmaksas",IF('6a+c+n'!$Q47="C",'6a+c+n'!P47,0))</f>
        <v>0</v>
      </c>
    </row>
    <row r="48" customFormat="false" ht="11.25" hidden="false" customHeight="false" outlineLevel="0" collapsed="false">
      <c r="A48" s="13" t="n">
        <f aca="false">IF(P48=0,0,IF(COUNTBLANK(P48)=1,0,COUNTA($P$14:P48)))</f>
        <v>0</v>
      </c>
      <c r="B48" s="76" t="n">
        <f aca="false">IF($C$4="citu pasākumu izmaksas",IF('6a+c+n'!$Q48="C",'6a+c+n'!B48,0))</f>
        <v>0</v>
      </c>
      <c r="C48" s="76" t="n">
        <f aca="false">IF($C$4="citu pasākumu izmaksas",IF('6a+c+n'!$Q48="C",'6a+c+n'!C48,0))</f>
        <v>0</v>
      </c>
      <c r="D48" s="76" t="n">
        <f aca="false">IF($C$4="citu pasākumu izmaksas",IF('6a+c+n'!$Q48="C",'6a+c+n'!D48,0))</f>
        <v>0</v>
      </c>
      <c r="E48" s="77"/>
      <c r="F48" s="75"/>
      <c r="G48" s="76"/>
      <c r="H48" s="76" t="n">
        <f aca="false">IF($C$4="citu pasākumu izmaksas",IF('6a+c+n'!$Q48="C",'6a+c+n'!H48,0))</f>
        <v>0</v>
      </c>
      <c r="I48" s="76"/>
      <c r="J48" s="76"/>
      <c r="K48" s="77" t="n">
        <f aca="false">IF($C$4="citu pasākumu izmaksas",IF('6a+c+n'!$Q48="C",'6a+c+n'!K48,0))</f>
        <v>0</v>
      </c>
      <c r="L48" s="238" t="n">
        <f aca="false">IF($C$4="citu pasākumu izmaksas",IF('6a+c+n'!$Q48="C",'6a+c+n'!L48,0))</f>
        <v>0</v>
      </c>
      <c r="M48" s="76" t="n">
        <f aca="false">IF($C$4="citu pasākumu izmaksas",IF('6a+c+n'!$Q48="C",'6a+c+n'!M48,0))</f>
        <v>0</v>
      </c>
      <c r="N48" s="76" t="n">
        <f aca="false">IF($C$4="citu pasākumu izmaksas",IF('6a+c+n'!$Q48="C",'6a+c+n'!N48,0))</f>
        <v>0</v>
      </c>
      <c r="O48" s="76" t="n">
        <f aca="false">IF($C$4="citu pasākumu izmaksas",IF('6a+c+n'!$Q48="C",'6a+c+n'!O48,0))</f>
        <v>0</v>
      </c>
      <c r="P48" s="77" t="n">
        <f aca="false">IF($C$4="citu pasākumu izmaksas",IF('6a+c+n'!$Q48="C",'6a+c+n'!P48,0))</f>
        <v>0</v>
      </c>
    </row>
    <row r="49" customFormat="false" ht="11.25" hidden="false" customHeight="false" outlineLevel="0" collapsed="false">
      <c r="A49" s="13" t="n">
        <f aca="false">IF(P49=0,0,IF(COUNTBLANK(P49)=1,0,COUNTA($P$14:P49)))</f>
        <v>0</v>
      </c>
      <c r="B49" s="76" t="n">
        <f aca="false">IF($C$4="citu pasākumu izmaksas",IF('6a+c+n'!$Q49="C",'6a+c+n'!B49,0))</f>
        <v>0</v>
      </c>
      <c r="C49" s="76" t="n">
        <f aca="false">IF($C$4="citu pasākumu izmaksas",IF('6a+c+n'!$Q49="C",'6a+c+n'!C49,0))</f>
        <v>0</v>
      </c>
      <c r="D49" s="76" t="n">
        <f aca="false">IF($C$4="citu pasākumu izmaksas",IF('6a+c+n'!$Q49="C",'6a+c+n'!D49,0))</f>
        <v>0</v>
      </c>
      <c r="E49" s="77"/>
      <c r="F49" s="75"/>
      <c r="G49" s="76"/>
      <c r="H49" s="76" t="n">
        <f aca="false">IF($C$4="citu pasākumu izmaksas",IF('6a+c+n'!$Q49="C",'6a+c+n'!H49,0))</f>
        <v>0</v>
      </c>
      <c r="I49" s="76"/>
      <c r="J49" s="76"/>
      <c r="K49" s="77" t="n">
        <f aca="false">IF($C$4="citu pasākumu izmaksas",IF('6a+c+n'!$Q49="C",'6a+c+n'!K49,0))</f>
        <v>0</v>
      </c>
      <c r="L49" s="238" t="n">
        <f aca="false">IF($C$4="citu pasākumu izmaksas",IF('6a+c+n'!$Q49="C",'6a+c+n'!L49,0))</f>
        <v>0</v>
      </c>
      <c r="M49" s="76" t="n">
        <f aca="false">IF($C$4="citu pasākumu izmaksas",IF('6a+c+n'!$Q49="C",'6a+c+n'!M49,0))</f>
        <v>0</v>
      </c>
      <c r="N49" s="76" t="n">
        <f aca="false">IF($C$4="citu pasākumu izmaksas",IF('6a+c+n'!$Q49="C",'6a+c+n'!N49,0))</f>
        <v>0</v>
      </c>
      <c r="O49" s="76" t="n">
        <f aca="false">IF($C$4="citu pasākumu izmaksas",IF('6a+c+n'!$Q49="C",'6a+c+n'!O49,0))</f>
        <v>0</v>
      </c>
      <c r="P49" s="77" t="n">
        <f aca="false">IF($C$4="citu pasākumu izmaksas",IF('6a+c+n'!$Q49="C",'6a+c+n'!P49,0))</f>
        <v>0</v>
      </c>
    </row>
    <row r="50" customFormat="false" ht="11.25" hidden="false" customHeight="false" outlineLevel="0" collapsed="false">
      <c r="A50" s="13" t="n">
        <f aca="false">IF(P50=0,0,IF(COUNTBLANK(P50)=1,0,COUNTA($P$14:P50)))</f>
        <v>0</v>
      </c>
      <c r="B50" s="76" t="n">
        <f aca="false">IF($C$4="citu pasākumu izmaksas",IF('6a+c+n'!$Q50="C",'6a+c+n'!B50,0))</f>
        <v>0</v>
      </c>
      <c r="C50" s="76" t="n">
        <f aca="false">IF($C$4="citu pasākumu izmaksas",IF('6a+c+n'!$Q50="C",'6a+c+n'!C50,0))</f>
        <v>0</v>
      </c>
      <c r="D50" s="76" t="n">
        <f aca="false">IF($C$4="citu pasākumu izmaksas",IF('6a+c+n'!$Q50="C",'6a+c+n'!D50,0))</f>
        <v>0</v>
      </c>
      <c r="E50" s="77"/>
      <c r="F50" s="75"/>
      <c r="G50" s="76"/>
      <c r="H50" s="76" t="n">
        <f aca="false">IF($C$4="citu pasākumu izmaksas",IF('6a+c+n'!$Q50="C",'6a+c+n'!H50,0))</f>
        <v>0</v>
      </c>
      <c r="I50" s="76"/>
      <c r="J50" s="76"/>
      <c r="K50" s="77" t="n">
        <f aca="false">IF($C$4="citu pasākumu izmaksas",IF('6a+c+n'!$Q50="C",'6a+c+n'!K50,0))</f>
        <v>0</v>
      </c>
      <c r="L50" s="238" t="n">
        <f aca="false">IF($C$4="citu pasākumu izmaksas",IF('6a+c+n'!$Q50="C",'6a+c+n'!L50,0))</f>
        <v>0</v>
      </c>
      <c r="M50" s="76" t="n">
        <f aca="false">IF($C$4="citu pasākumu izmaksas",IF('6a+c+n'!$Q50="C",'6a+c+n'!M50,0))</f>
        <v>0</v>
      </c>
      <c r="N50" s="76" t="n">
        <f aca="false">IF($C$4="citu pasākumu izmaksas",IF('6a+c+n'!$Q50="C",'6a+c+n'!N50,0))</f>
        <v>0</v>
      </c>
      <c r="O50" s="76" t="n">
        <f aca="false">IF($C$4="citu pasākumu izmaksas",IF('6a+c+n'!$Q50="C",'6a+c+n'!O50,0))</f>
        <v>0</v>
      </c>
      <c r="P50" s="77" t="n">
        <f aca="false">IF($C$4="citu pasākumu izmaksas",IF('6a+c+n'!$Q50="C",'6a+c+n'!P50,0))</f>
        <v>0</v>
      </c>
    </row>
    <row r="51" customFormat="false" ht="11.25" hidden="false" customHeight="false" outlineLevel="0" collapsed="false">
      <c r="A51" s="13" t="n">
        <f aca="false">IF(P51=0,0,IF(COUNTBLANK(P51)=1,0,COUNTA($P$14:P51)))</f>
        <v>0</v>
      </c>
      <c r="B51" s="76" t="n">
        <f aca="false">IF($C$4="citu pasākumu izmaksas",IF('6a+c+n'!$Q51="C",'6a+c+n'!B51,0))</f>
        <v>0</v>
      </c>
      <c r="C51" s="76" t="n">
        <f aca="false">IF($C$4="citu pasākumu izmaksas",IF('6a+c+n'!$Q51="C",'6a+c+n'!C51,0))</f>
        <v>0</v>
      </c>
      <c r="D51" s="76" t="n">
        <f aca="false">IF($C$4="citu pasākumu izmaksas",IF('6a+c+n'!$Q51="C",'6a+c+n'!D51,0))</f>
        <v>0</v>
      </c>
      <c r="E51" s="77"/>
      <c r="F51" s="75"/>
      <c r="G51" s="76"/>
      <c r="H51" s="76" t="n">
        <f aca="false">IF($C$4="citu pasākumu izmaksas",IF('6a+c+n'!$Q51="C",'6a+c+n'!H51,0))</f>
        <v>0</v>
      </c>
      <c r="I51" s="76"/>
      <c r="J51" s="76"/>
      <c r="K51" s="77" t="n">
        <f aca="false">IF($C$4="citu pasākumu izmaksas",IF('6a+c+n'!$Q51="C",'6a+c+n'!K51,0))</f>
        <v>0</v>
      </c>
      <c r="L51" s="238" t="n">
        <f aca="false">IF($C$4="citu pasākumu izmaksas",IF('6a+c+n'!$Q51="C",'6a+c+n'!L51,0))</f>
        <v>0</v>
      </c>
      <c r="M51" s="76" t="n">
        <f aca="false">IF($C$4="citu pasākumu izmaksas",IF('6a+c+n'!$Q51="C",'6a+c+n'!M51,0))</f>
        <v>0</v>
      </c>
      <c r="N51" s="76" t="n">
        <f aca="false">IF($C$4="citu pasākumu izmaksas",IF('6a+c+n'!$Q51="C",'6a+c+n'!N51,0))</f>
        <v>0</v>
      </c>
      <c r="O51" s="76" t="n">
        <f aca="false">IF($C$4="citu pasākumu izmaksas",IF('6a+c+n'!$Q51="C",'6a+c+n'!O51,0))</f>
        <v>0</v>
      </c>
      <c r="P51" s="77" t="n">
        <f aca="false">IF($C$4="citu pasākumu izmaksas",IF('6a+c+n'!$Q51="C",'6a+c+n'!P51,0))</f>
        <v>0</v>
      </c>
    </row>
    <row r="52" customFormat="false" ht="11.25" hidden="false" customHeight="false" outlineLevel="0" collapsed="false">
      <c r="A52" s="13" t="n">
        <f aca="false">IF(P52=0,0,IF(COUNTBLANK(P52)=1,0,COUNTA($P$14:P52)))</f>
        <v>0</v>
      </c>
      <c r="B52" s="76" t="n">
        <f aca="false">IF($C$4="citu pasākumu izmaksas",IF('6a+c+n'!$Q52="C",'6a+c+n'!B52,0))</f>
        <v>0</v>
      </c>
      <c r="C52" s="76" t="n">
        <f aca="false">IF($C$4="citu pasākumu izmaksas",IF('6a+c+n'!$Q52="C",'6a+c+n'!C52,0))</f>
        <v>0</v>
      </c>
      <c r="D52" s="76" t="n">
        <f aca="false">IF($C$4="citu pasākumu izmaksas",IF('6a+c+n'!$Q52="C",'6a+c+n'!D52,0))</f>
        <v>0</v>
      </c>
      <c r="E52" s="77"/>
      <c r="F52" s="75"/>
      <c r="G52" s="76"/>
      <c r="H52" s="76" t="n">
        <f aca="false">IF($C$4="citu pasākumu izmaksas",IF('6a+c+n'!$Q52="C",'6a+c+n'!H52,0))</f>
        <v>0</v>
      </c>
      <c r="I52" s="76"/>
      <c r="J52" s="76"/>
      <c r="K52" s="77" t="n">
        <f aca="false">IF($C$4="citu pasākumu izmaksas",IF('6a+c+n'!$Q52="C",'6a+c+n'!K52,0))</f>
        <v>0</v>
      </c>
      <c r="L52" s="238" t="n">
        <f aca="false">IF($C$4="citu pasākumu izmaksas",IF('6a+c+n'!$Q52="C",'6a+c+n'!L52,0))</f>
        <v>0</v>
      </c>
      <c r="M52" s="76" t="n">
        <f aca="false">IF($C$4="citu pasākumu izmaksas",IF('6a+c+n'!$Q52="C",'6a+c+n'!M52,0))</f>
        <v>0</v>
      </c>
      <c r="N52" s="76" t="n">
        <f aca="false">IF($C$4="citu pasākumu izmaksas",IF('6a+c+n'!$Q52="C",'6a+c+n'!N52,0))</f>
        <v>0</v>
      </c>
      <c r="O52" s="76" t="n">
        <f aca="false">IF($C$4="citu pasākumu izmaksas",IF('6a+c+n'!$Q52="C",'6a+c+n'!O52,0))</f>
        <v>0</v>
      </c>
      <c r="P52" s="77" t="n">
        <f aca="false">IF($C$4="citu pasākumu izmaksas",IF('6a+c+n'!$Q52="C",'6a+c+n'!P52,0))</f>
        <v>0</v>
      </c>
    </row>
    <row r="53" customFormat="false" ht="11.25" hidden="false" customHeight="false" outlineLevel="0" collapsed="false">
      <c r="A53" s="13" t="n">
        <f aca="false">IF(P53=0,0,IF(COUNTBLANK(P53)=1,0,COUNTA($P$14:P53)))</f>
        <v>0</v>
      </c>
      <c r="B53" s="76" t="n">
        <f aca="false">IF($C$4="citu pasākumu izmaksas",IF('6a+c+n'!$Q53="C",'6a+c+n'!B53,0))</f>
        <v>0</v>
      </c>
      <c r="C53" s="76" t="n">
        <f aca="false">IF($C$4="citu pasākumu izmaksas",IF('6a+c+n'!$Q53="C",'6a+c+n'!C53,0))</f>
        <v>0</v>
      </c>
      <c r="D53" s="76" t="n">
        <f aca="false">IF($C$4="citu pasākumu izmaksas",IF('6a+c+n'!$Q53="C",'6a+c+n'!D53,0))</f>
        <v>0</v>
      </c>
      <c r="E53" s="77"/>
      <c r="F53" s="75"/>
      <c r="G53" s="76"/>
      <c r="H53" s="76" t="n">
        <f aca="false">IF($C$4="citu pasākumu izmaksas",IF('6a+c+n'!$Q53="C",'6a+c+n'!H53,0))</f>
        <v>0</v>
      </c>
      <c r="I53" s="76"/>
      <c r="J53" s="76"/>
      <c r="K53" s="77" t="n">
        <f aca="false">IF($C$4="citu pasākumu izmaksas",IF('6a+c+n'!$Q53="C",'6a+c+n'!K53,0))</f>
        <v>0</v>
      </c>
      <c r="L53" s="238" t="n">
        <f aca="false">IF($C$4="citu pasākumu izmaksas",IF('6a+c+n'!$Q53="C",'6a+c+n'!L53,0))</f>
        <v>0</v>
      </c>
      <c r="M53" s="76" t="n">
        <f aca="false">IF($C$4="citu pasākumu izmaksas",IF('6a+c+n'!$Q53="C",'6a+c+n'!M53,0))</f>
        <v>0</v>
      </c>
      <c r="N53" s="76" t="n">
        <f aca="false">IF($C$4="citu pasākumu izmaksas",IF('6a+c+n'!$Q53="C",'6a+c+n'!N53,0))</f>
        <v>0</v>
      </c>
      <c r="O53" s="76" t="n">
        <f aca="false">IF($C$4="citu pasākumu izmaksas",IF('6a+c+n'!$Q53="C",'6a+c+n'!O53,0))</f>
        <v>0</v>
      </c>
      <c r="P53" s="77" t="n">
        <f aca="false">IF($C$4="citu pasākumu izmaksas",IF('6a+c+n'!$Q53="C",'6a+c+n'!P53,0))</f>
        <v>0</v>
      </c>
    </row>
    <row r="54" customFormat="false" ht="11.25" hidden="false" customHeight="false" outlineLevel="0" collapsed="false">
      <c r="A54" s="13" t="n">
        <f aca="false">IF(P54=0,0,IF(COUNTBLANK(P54)=1,0,COUNTA($P$14:P54)))</f>
        <v>0</v>
      </c>
      <c r="B54" s="76" t="n">
        <f aca="false">IF($C$4="citu pasākumu izmaksas",IF('6a+c+n'!$Q54="C",'6a+c+n'!B54,0))</f>
        <v>0</v>
      </c>
      <c r="C54" s="76" t="n">
        <f aca="false">IF($C$4="citu pasākumu izmaksas",IF('6a+c+n'!$Q54="C",'6a+c+n'!C54,0))</f>
        <v>0</v>
      </c>
      <c r="D54" s="76" t="n">
        <f aca="false">IF($C$4="citu pasākumu izmaksas",IF('6a+c+n'!$Q54="C",'6a+c+n'!D54,0))</f>
        <v>0</v>
      </c>
      <c r="E54" s="77"/>
      <c r="F54" s="75"/>
      <c r="G54" s="76"/>
      <c r="H54" s="76" t="n">
        <f aca="false">IF($C$4="citu pasākumu izmaksas",IF('6a+c+n'!$Q54="C",'6a+c+n'!H54,0))</f>
        <v>0</v>
      </c>
      <c r="I54" s="76"/>
      <c r="J54" s="76"/>
      <c r="K54" s="77" t="n">
        <f aca="false">IF($C$4="citu pasākumu izmaksas",IF('6a+c+n'!$Q54="C",'6a+c+n'!K54,0))</f>
        <v>0</v>
      </c>
      <c r="L54" s="238" t="n">
        <f aca="false">IF($C$4="citu pasākumu izmaksas",IF('6a+c+n'!$Q54="C",'6a+c+n'!L54,0))</f>
        <v>0</v>
      </c>
      <c r="M54" s="76" t="n">
        <f aca="false">IF($C$4="citu pasākumu izmaksas",IF('6a+c+n'!$Q54="C",'6a+c+n'!M54,0))</f>
        <v>0</v>
      </c>
      <c r="N54" s="76" t="n">
        <f aca="false">IF($C$4="citu pasākumu izmaksas",IF('6a+c+n'!$Q54="C",'6a+c+n'!N54,0))</f>
        <v>0</v>
      </c>
      <c r="O54" s="76" t="n">
        <f aca="false">IF($C$4="citu pasākumu izmaksas",IF('6a+c+n'!$Q54="C",'6a+c+n'!O54,0))</f>
        <v>0</v>
      </c>
      <c r="P54" s="77" t="n">
        <f aca="false">IF($C$4="citu pasākumu izmaksas",IF('6a+c+n'!$Q54="C",'6a+c+n'!P54,0))</f>
        <v>0</v>
      </c>
    </row>
    <row r="55" customFormat="false" ht="11.25" hidden="false" customHeight="false" outlineLevel="0" collapsed="false">
      <c r="A55" s="13" t="n">
        <f aca="false">IF(P55=0,0,IF(COUNTBLANK(P55)=1,0,COUNTA($P$14:P55)))</f>
        <v>0</v>
      </c>
      <c r="B55" s="76" t="n">
        <f aca="false">IF($C$4="citu pasākumu izmaksas",IF('6a+c+n'!$Q55="C",'6a+c+n'!B55,0))</f>
        <v>0</v>
      </c>
      <c r="C55" s="76" t="n">
        <f aca="false">IF($C$4="citu pasākumu izmaksas",IF('6a+c+n'!$Q55="C",'6a+c+n'!C55,0))</f>
        <v>0</v>
      </c>
      <c r="D55" s="76" t="n">
        <f aca="false">IF($C$4="citu pasākumu izmaksas",IF('6a+c+n'!$Q55="C",'6a+c+n'!D55,0))</f>
        <v>0</v>
      </c>
      <c r="E55" s="77"/>
      <c r="F55" s="75"/>
      <c r="G55" s="76"/>
      <c r="H55" s="76" t="n">
        <f aca="false">IF($C$4="citu pasākumu izmaksas",IF('6a+c+n'!$Q55="C",'6a+c+n'!H55,0))</f>
        <v>0</v>
      </c>
      <c r="I55" s="76"/>
      <c r="J55" s="76"/>
      <c r="K55" s="77" t="n">
        <f aca="false">IF($C$4="citu pasākumu izmaksas",IF('6a+c+n'!$Q55="C",'6a+c+n'!K55,0))</f>
        <v>0</v>
      </c>
      <c r="L55" s="238" t="n">
        <f aca="false">IF($C$4="citu pasākumu izmaksas",IF('6a+c+n'!$Q55="C",'6a+c+n'!L55,0))</f>
        <v>0</v>
      </c>
      <c r="M55" s="76" t="n">
        <f aca="false">IF($C$4="citu pasākumu izmaksas",IF('6a+c+n'!$Q55="C",'6a+c+n'!M55,0))</f>
        <v>0</v>
      </c>
      <c r="N55" s="76" t="n">
        <f aca="false">IF($C$4="citu pasākumu izmaksas",IF('6a+c+n'!$Q55="C",'6a+c+n'!N55,0))</f>
        <v>0</v>
      </c>
      <c r="O55" s="76" t="n">
        <f aca="false">IF($C$4="citu pasākumu izmaksas",IF('6a+c+n'!$Q55="C",'6a+c+n'!O55,0))</f>
        <v>0</v>
      </c>
      <c r="P55" s="77" t="n">
        <f aca="false">IF($C$4="citu pasākumu izmaksas",IF('6a+c+n'!$Q55="C",'6a+c+n'!P55,0))</f>
        <v>0</v>
      </c>
    </row>
    <row r="56" customFormat="false" ht="11.25" hidden="false" customHeight="false" outlineLevel="0" collapsed="false">
      <c r="A56" s="13" t="n">
        <f aca="false">IF(P56=0,0,IF(COUNTBLANK(P56)=1,0,COUNTA($P$14:P56)))</f>
        <v>0</v>
      </c>
      <c r="B56" s="76" t="n">
        <f aca="false">IF($C$4="citu pasākumu izmaksas",IF('6a+c+n'!$Q56="C",'6a+c+n'!B56,0))</f>
        <v>0</v>
      </c>
      <c r="C56" s="76" t="n">
        <f aca="false">IF($C$4="citu pasākumu izmaksas",IF('6a+c+n'!$Q56="C",'6a+c+n'!C56,0))</f>
        <v>0</v>
      </c>
      <c r="D56" s="76" t="n">
        <f aca="false">IF($C$4="citu pasākumu izmaksas",IF('6a+c+n'!$Q56="C",'6a+c+n'!D56,0))</f>
        <v>0</v>
      </c>
      <c r="E56" s="77"/>
      <c r="F56" s="75"/>
      <c r="G56" s="76"/>
      <c r="H56" s="76" t="n">
        <f aca="false">IF($C$4="citu pasākumu izmaksas",IF('6a+c+n'!$Q56="C",'6a+c+n'!H56,0))</f>
        <v>0</v>
      </c>
      <c r="I56" s="76"/>
      <c r="J56" s="76"/>
      <c r="K56" s="77" t="n">
        <f aca="false">IF($C$4="citu pasākumu izmaksas",IF('6a+c+n'!$Q56="C",'6a+c+n'!K56,0))</f>
        <v>0</v>
      </c>
      <c r="L56" s="238" t="n">
        <f aca="false">IF($C$4="citu pasākumu izmaksas",IF('6a+c+n'!$Q56="C",'6a+c+n'!L56,0))</f>
        <v>0</v>
      </c>
      <c r="M56" s="76" t="n">
        <f aca="false">IF($C$4="citu pasākumu izmaksas",IF('6a+c+n'!$Q56="C",'6a+c+n'!M56,0))</f>
        <v>0</v>
      </c>
      <c r="N56" s="76" t="n">
        <f aca="false">IF($C$4="citu pasākumu izmaksas",IF('6a+c+n'!$Q56="C",'6a+c+n'!N56,0))</f>
        <v>0</v>
      </c>
      <c r="O56" s="76" t="n">
        <f aca="false">IF($C$4="citu pasākumu izmaksas",IF('6a+c+n'!$Q56="C",'6a+c+n'!O56,0))</f>
        <v>0</v>
      </c>
      <c r="P56" s="77" t="n">
        <f aca="false">IF($C$4="citu pasākumu izmaksas",IF('6a+c+n'!$Q56="C",'6a+c+n'!P56,0))</f>
        <v>0</v>
      </c>
    </row>
    <row r="57" customFormat="false" ht="11.25" hidden="false" customHeight="false" outlineLevel="0" collapsed="false">
      <c r="A57" s="13" t="n">
        <f aca="false">IF(P57=0,0,IF(COUNTBLANK(P57)=1,0,COUNTA($P$14:P57)))</f>
        <v>0</v>
      </c>
      <c r="B57" s="76" t="n">
        <f aca="false">IF($C$4="citu pasākumu izmaksas",IF('6a+c+n'!$Q57="C",'6a+c+n'!B57,0))</f>
        <v>0</v>
      </c>
      <c r="C57" s="76" t="n">
        <f aca="false">IF($C$4="citu pasākumu izmaksas",IF('6a+c+n'!$Q57="C",'6a+c+n'!C57,0))</f>
        <v>0</v>
      </c>
      <c r="D57" s="76" t="n">
        <f aca="false">IF($C$4="citu pasākumu izmaksas",IF('6a+c+n'!$Q57="C",'6a+c+n'!D57,0))</f>
        <v>0</v>
      </c>
      <c r="E57" s="77"/>
      <c r="F57" s="75"/>
      <c r="G57" s="76"/>
      <c r="H57" s="76" t="n">
        <f aca="false">IF($C$4="citu pasākumu izmaksas",IF('6a+c+n'!$Q57="C",'6a+c+n'!H57,0))</f>
        <v>0</v>
      </c>
      <c r="I57" s="76"/>
      <c r="J57" s="76"/>
      <c r="K57" s="77" t="n">
        <f aca="false">IF($C$4="citu pasākumu izmaksas",IF('6a+c+n'!$Q57="C",'6a+c+n'!K57,0))</f>
        <v>0</v>
      </c>
      <c r="L57" s="238" t="n">
        <f aca="false">IF($C$4="citu pasākumu izmaksas",IF('6a+c+n'!$Q57="C",'6a+c+n'!L57,0))</f>
        <v>0</v>
      </c>
      <c r="M57" s="76" t="n">
        <f aca="false">IF($C$4="citu pasākumu izmaksas",IF('6a+c+n'!$Q57="C",'6a+c+n'!M57,0))</f>
        <v>0</v>
      </c>
      <c r="N57" s="76" t="n">
        <f aca="false">IF($C$4="citu pasākumu izmaksas",IF('6a+c+n'!$Q57="C",'6a+c+n'!N57,0))</f>
        <v>0</v>
      </c>
      <c r="O57" s="76" t="n">
        <f aca="false">IF($C$4="citu pasākumu izmaksas",IF('6a+c+n'!$Q57="C",'6a+c+n'!O57,0))</f>
        <v>0</v>
      </c>
      <c r="P57" s="77" t="n">
        <f aca="false">IF($C$4="citu pasākumu izmaksas",IF('6a+c+n'!$Q57="C",'6a+c+n'!P57,0))</f>
        <v>0</v>
      </c>
    </row>
    <row r="58" customFormat="false" ht="11.25" hidden="false" customHeight="false" outlineLevel="0" collapsed="false">
      <c r="A58" s="13" t="n">
        <f aca="false">IF(P58=0,0,IF(COUNTBLANK(P58)=1,0,COUNTA($P$14:P58)))</f>
        <v>0</v>
      </c>
      <c r="B58" s="76" t="n">
        <f aca="false">IF($C$4="citu pasākumu izmaksas",IF('6a+c+n'!$Q58="C",'6a+c+n'!B58,0))</f>
        <v>0</v>
      </c>
      <c r="C58" s="76" t="n">
        <f aca="false">IF($C$4="citu pasākumu izmaksas",IF('6a+c+n'!$Q58="C",'6a+c+n'!C58,0))</f>
        <v>0</v>
      </c>
      <c r="D58" s="76" t="n">
        <f aca="false">IF($C$4="citu pasākumu izmaksas",IF('6a+c+n'!$Q58="C",'6a+c+n'!D58,0))</f>
        <v>0</v>
      </c>
      <c r="E58" s="77"/>
      <c r="F58" s="75"/>
      <c r="G58" s="76"/>
      <c r="H58" s="76" t="n">
        <f aca="false">IF($C$4="citu pasākumu izmaksas",IF('6a+c+n'!$Q58="C",'6a+c+n'!H58,0))</f>
        <v>0</v>
      </c>
      <c r="I58" s="76"/>
      <c r="J58" s="76"/>
      <c r="K58" s="77" t="n">
        <f aca="false">IF($C$4="citu pasākumu izmaksas",IF('6a+c+n'!$Q58="C",'6a+c+n'!K58,0))</f>
        <v>0</v>
      </c>
      <c r="L58" s="238" t="n">
        <f aca="false">IF($C$4="citu pasākumu izmaksas",IF('6a+c+n'!$Q58="C",'6a+c+n'!L58,0))</f>
        <v>0</v>
      </c>
      <c r="M58" s="76" t="n">
        <f aca="false">IF($C$4="citu pasākumu izmaksas",IF('6a+c+n'!$Q58="C",'6a+c+n'!M58,0))</f>
        <v>0</v>
      </c>
      <c r="N58" s="76" t="n">
        <f aca="false">IF($C$4="citu pasākumu izmaksas",IF('6a+c+n'!$Q58="C",'6a+c+n'!N58,0))</f>
        <v>0</v>
      </c>
      <c r="O58" s="76" t="n">
        <f aca="false">IF($C$4="citu pasākumu izmaksas",IF('6a+c+n'!$Q58="C",'6a+c+n'!O58,0))</f>
        <v>0</v>
      </c>
      <c r="P58" s="77" t="n">
        <f aca="false">IF($C$4="citu pasākumu izmaksas",IF('6a+c+n'!$Q58="C",'6a+c+n'!P58,0))</f>
        <v>0</v>
      </c>
    </row>
    <row r="59" customFormat="false" ht="11.25" hidden="false" customHeight="false" outlineLevel="0" collapsed="false">
      <c r="A59" s="13" t="n">
        <f aca="false">IF(P59=0,0,IF(COUNTBLANK(P59)=1,0,COUNTA($P$14:P59)))</f>
        <v>0</v>
      </c>
      <c r="B59" s="76" t="n">
        <f aca="false">IF($C$4="citu pasākumu izmaksas",IF('6a+c+n'!$Q59="C",'6a+c+n'!B59,0))</f>
        <v>0</v>
      </c>
      <c r="C59" s="76" t="n">
        <f aca="false">IF($C$4="citu pasākumu izmaksas",IF('6a+c+n'!$Q59="C",'6a+c+n'!C59,0))</f>
        <v>0</v>
      </c>
      <c r="D59" s="76" t="n">
        <f aca="false">IF($C$4="citu pasākumu izmaksas",IF('6a+c+n'!$Q59="C",'6a+c+n'!D59,0))</f>
        <v>0</v>
      </c>
      <c r="E59" s="77"/>
      <c r="F59" s="75"/>
      <c r="G59" s="76"/>
      <c r="H59" s="76" t="n">
        <f aca="false">IF($C$4="citu pasākumu izmaksas",IF('6a+c+n'!$Q59="C",'6a+c+n'!H59,0))</f>
        <v>0</v>
      </c>
      <c r="I59" s="76"/>
      <c r="J59" s="76"/>
      <c r="K59" s="77" t="n">
        <f aca="false">IF($C$4="citu pasākumu izmaksas",IF('6a+c+n'!$Q59="C",'6a+c+n'!K59,0))</f>
        <v>0</v>
      </c>
      <c r="L59" s="238" t="n">
        <f aca="false">IF($C$4="citu pasākumu izmaksas",IF('6a+c+n'!$Q59="C",'6a+c+n'!L59,0))</f>
        <v>0</v>
      </c>
      <c r="M59" s="76" t="n">
        <f aca="false">IF($C$4="citu pasākumu izmaksas",IF('6a+c+n'!$Q59="C",'6a+c+n'!M59,0))</f>
        <v>0</v>
      </c>
      <c r="N59" s="76" t="n">
        <f aca="false">IF($C$4="citu pasākumu izmaksas",IF('6a+c+n'!$Q59="C",'6a+c+n'!N59,0))</f>
        <v>0</v>
      </c>
      <c r="O59" s="76" t="n">
        <f aca="false">IF($C$4="citu pasākumu izmaksas",IF('6a+c+n'!$Q59="C",'6a+c+n'!O59,0))</f>
        <v>0</v>
      </c>
      <c r="P59" s="77" t="n">
        <f aca="false">IF($C$4="citu pasākumu izmaksas",IF('6a+c+n'!$Q59="C",'6a+c+n'!P59,0))</f>
        <v>0</v>
      </c>
    </row>
    <row r="60" customFormat="false" ht="11.25" hidden="false" customHeight="false" outlineLevel="0" collapsed="false">
      <c r="A60" s="13" t="n">
        <f aca="false">IF(P60=0,0,IF(COUNTBLANK(P60)=1,0,COUNTA($P$14:P60)))</f>
        <v>0</v>
      </c>
      <c r="B60" s="76" t="n">
        <f aca="false">IF($C$4="citu pasākumu izmaksas",IF('6a+c+n'!$Q60="C",'6a+c+n'!B60,0))</f>
        <v>0</v>
      </c>
      <c r="C60" s="76" t="n">
        <f aca="false">IF($C$4="citu pasākumu izmaksas",IF('6a+c+n'!$Q60="C",'6a+c+n'!C60,0))</f>
        <v>0</v>
      </c>
      <c r="D60" s="76" t="n">
        <f aca="false">IF($C$4="citu pasākumu izmaksas",IF('6a+c+n'!$Q60="C",'6a+c+n'!D60,0))</f>
        <v>0</v>
      </c>
      <c r="E60" s="77"/>
      <c r="F60" s="75"/>
      <c r="G60" s="76"/>
      <c r="H60" s="76" t="n">
        <f aca="false">IF($C$4="citu pasākumu izmaksas",IF('6a+c+n'!$Q60="C",'6a+c+n'!H60,0))</f>
        <v>0</v>
      </c>
      <c r="I60" s="76"/>
      <c r="J60" s="76"/>
      <c r="K60" s="77" t="n">
        <f aca="false">IF($C$4="citu pasākumu izmaksas",IF('6a+c+n'!$Q60="C",'6a+c+n'!K60,0))</f>
        <v>0</v>
      </c>
      <c r="L60" s="238" t="n">
        <f aca="false">IF($C$4="citu pasākumu izmaksas",IF('6a+c+n'!$Q60="C",'6a+c+n'!L60,0))</f>
        <v>0</v>
      </c>
      <c r="M60" s="76" t="n">
        <f aca="false">IF($C$4="citu pasākumu izmaksas",IF('6a+c+n'!$Q60="C",'6a+c+n'!M60,0))</f>
        <v>0</v>
      </c>
      <c r="N60" s="76" t="n">
        <f aca="false">IF($C$4="citu pasākumu izmaksas",IF('6a+c+n'!$Q60="C",'6a+c+n'!N60,0))</f>
        <v>0</v>
      </c>
      <c r="O60" s="76" t="n">
        <f aca="false">IF($C$4="citu pasākumu izmaksas",IF('6a+c+n'!$Q60="C",'6a+c+n'!O60,0))</f>
        <v>0</v>
      </c>
      <c r="P60" s="77" t="n">
        <f aca="false">IF($C$4="citu pasākumu izmaksas",IF('6a+c+n'!$Q60="C",'6a+c+n'!P60,0))</f>
        <v>0</v>
      </c>
    </row>
    <row r="61" customFormat="false" ht="11.25" hidden="false" customHeight="false" outlineLevel="0" collapsed="false">
      <c r="A61" s="13" t="n">
        <f aca="false">IF(P61=0,0,IF(COUNTBLANK(P61)=1,0,COUNTA($P$14:P61)))</f>
        <v>0</v>
      </c>
      <c r="B61" s="76" t="n">
        <f aca="false">IF($C$4="citu pasākumu izmaksas",IF('6a+c+n'!$Q61="C",'6a+c+n'!B61,0))</f>
        <v>0</v>
      </c>
      <c r="C61" s="76" t="n">
        <f aca="false">IF($C$4="citu pasākumu izmaksas",IF('6a+c+n'!$Q61="C",'6a+c+n'!C61,0))</f>
        <v>0</v>
      </c>
      <c r="D61" s="76" t="n">
        <f aca="false">IF($C$4="citu pasākumu izmaksas",IF('6a+c+n'!$Q61="C",'6a+c+n'!D61,0))</f>
        <v>0</v>
      </c>
      <c r="E61" s="77"/>
      <c r="F61" s="75"/>
      <c r="G61" s="76"/>
      <c r="H61" s="76" t="n">
        <f aca="false">IF($C$4="citu pasākumu izmaksas",IF('6a+c+n'!$Q61="C",'6a+c+n'!H61,0))</f>
        <v>0</v>
      </c>
      <c r="I61" s="76"/>
      <c r="J61" s="76"/>
      <c r="K61" s="77" t="n">
        <f aca="false">IF($C$4="citu pasākumu izmaksas",IF('6a+c+n'!$Q61="C",'6a+c+n'!K61,0))</f>
        <v>0</v>
      </c>
      <c r="L61" s="238" t="n">
        <f aca="false">IF($C$4="citu pasākumu izmaksas",IF('6a+c+n'!$Q61="C",'6a+c+n'!L61,0))</f>
        <v>0</v>
      </c>
      <c r="M61" s="76" t="n">
        <f aca="false">IF($C$4="citu pasākumu izmaksas",IF('6a+c+n'!$Q61="C",'6a+c+n'!M61,0))</f>
        <v>0</v>
      </c>
      <c r="N61" s="76" t="n">
        <f aca="false">IF($C$4="citu pasākumu izmaksas",IF('6a+c+n'!$Q61="C",'6a+c+n'!N61,0))</f>
        <v>0</v>
      </c>
      <c r="O61" s="76" t="n">
        <f aca="false">IF($C$4="citu pasākumu izmaksas",IF('6a+c+n'!$Q61="C",'6a+c+n'!O61,0))</f>
        <v>0</v>
      </c>
      <c r="P61" s="77" t="n">
        <f aca="false">IF($C$4="citu pasākumu izmaksas",IF('6a+c+n'!$Q61="C",'6a+c+n'!P61,0))</f>
        <v>0</v>
      </c>
    </row>
    <row r="62" customFormat="false" ht="11.25" hidden="false" customHeight="false" outlineLevel="0" collapsed="false">
      <c r="A62" s="13" t="n">
        <f aca="false">IF(P62=0,0,IF(COUNTBLANK(P62)=1,0,COUNTA($P$14:P62)))</f>
        <v>0</v>
      </c>
      <c r="B62" s="76" t="n">
        <f aca="false">IF($C$4="citu pasākumu izmaksas",IF('6a+c+n'!$Q62="C",'6a+c+n'!B62,0))</f>
        <v>0</v>
      </c>
      <c r="C62" s="76" t="n">
        <f aca="false">IF($C$4="citu pasākumu izmaksas",IF('6a+c+n'!$Q62="C",'6a+c+n'!C62,0))</f>
        <v>0</v>
      </c>
      <c r="D62" s="76" t="n">
        <f aca="false">IF($C$4="citu pasākumu izmaksas",IF('6a+c+n'!$Q62="C",'6a+c+n'!D62,0))</f>
        <v>0</v>
      </c>
      <c r="E62" s="77"/>
      <c r="F62" s="75"/>
      <c r="G62" s="76"/>
      <c r="H62" s="76" t="n">
        <f aca="false">IF($C$4="citu pasākumu izmaksas",IF('6a+c+n'!$Q62="C",'6a+c+n'!H62,0))</f>
        <v>0</v>
      </c>
      <c r="I62" s="76"/>
      <c r="J62" s="76"/>
      <c r="K62" s="77" t="n">
        <f aca="false">IF($C$4="citu pasākumu izmaksas",IF('6a+c+n'!$Q62="C",'6a+c+n'!K62,0))</f>
        <v>0</v>
      </c>
      <c r="L62" s="238" t="n">
        <f aca="false">IF($C$4="citu pasākumu izmaksas",IF('6a+c+n'!$Q62="C",'6a+c+n'!L62,0))</f>
        <v>0</v>
      </c>
      <c r="M62" s="76" t="n">
        <f aca="false">IF($C$4="citu pasākumu izmaksas",IF('6a+c+n'!$Q62="C",'6a+c+n'!M62,0))</f>
        <v>0</v>
      </c>
      <c r="N62" s="76" t="n">
        <f aca="false">IF($C$4="citu pasākumu izmaksas",IF('6a+c+n'!$Q62="C",'6a+c+n'!N62,0))</f>
        <v>0</v>
      </c>
      <c r="O62" s="76" t="n">
        <f aca="false">IF($C$4="citu pasākumu izmaksas",IF('6a+c+n'!$Q62="C",'6a+c+n'!O62,0))</f>
        <v>0</v>
      </c>
      <c r="P62" s="77" t="n">
        <f aca="false">IF($C$4="citu pasākumu izmaksas",IF('6a+c+n'!$Q62="C",'6a+c+n'!P62,0))</f>
        <v>0</v>
      </c>
    </row>
    <row r="63" customFormat="false" ht="11.25" hidden="false" customHeight="false" outlineLevel="0" collapsed="false">
      <c r="A63" s="13" t="n">
        <f aca="false">IF(P63=0,0,IF(COUNTBLANK(P63)=1,0,COUNTA($P$14:P63)))</f>
        <v>0</v>
      </c>
      <c r="B63" s="76" t="n">
        <f aca="false">IF($C$4="citu pasākumu izmaksas",IF('6a+c+n'!$Q63="C",'6a+c+n'!B63,0))</f>
        <v>0</v>
      </c>
      <c r="C63" s="76" t="n">
        <f aca="false">IF($C$4="citu pasākumu izmaksas",IF('6a+c+n'!$Q63="C",'6a+c+n'!C63,0))</f>
        <v>0</v>
      </c>
      <c r="D63" s="76" t="n">
        <f aca="false">IF($C$4="citu pasākumu izmaksas",IF('6a+c+n'!$Q63="C",'6a+c+n'!D63,0))</f>
        <v>0</v>
      </c>
      <c r="E63" s="77"/>
      <c r="F63" s="75"/>
      <c r="G63" s="76"/>
      <c r="H63" s="76" t="n">
        <f aca="false">IF($C$4="citu pasākumu izmaksas",IF('6a+c+n'!$Q63="C",'6a+c+n'!H63,0))</f>
        <v>0</v>
      </c>
      <c r="I63" s="76"/>
      <c r="J63" s="76"/>
      <c r="K63" s="77" t="n">
        <f aca="false">IF($C$4="citu pasākumu izmaksas",IF('6a+c+n'!$Q63="C",'6a+c+n'!K63,0))</f>
        <v>0</v>
      </c>
      <c r="L63" s="238" t="n">
        <f aca="false">IF($C$4="citu pasākumu izmaksas",IF('6a+c+n'!$Q63="C",'6a+c+n'!L63,0))</f>
        <v>0</v>
      </c>
      <c r="M63" s="76" t="n">
        <f aca="false">IF($C$4="citu pasākumu izmaksas",IF('6a+c+n'!$Q63="C",'6a+c+n'!M63,0))</f>
        <v>0</v>
      </c>
      <c r="N63" s="76" t="n">
        <f aca="false">IF($C$4="citu pasākumu izmaksas",IF('6a+c+n'!$Q63="C",'6a+c+n'!N63,0))</f>
        <v>0</v>
      </c>
      <c r="O63" s="76" t="n">
        <f aca="false">IF($C$4="citu pasākumu izmaksas",IF('6a+c+n'!$Q63="C",'6a+c+n'!O63,0))</f>
        <v>0</v>
      </c>
      <c r="P63" s="77" t="n">
        <f aca="false">IF($C$4="citu pasākumu izmaksas",IF('6a+c+n'!$Q63="C",'6a+c+n'!P63,0))</f>
        <v>0</v>
      </c>
    </row>
    <row r="64" customFormat="false" ht="11.25" hidden="false" customHeight="false" outlineLevel="0" collapsed="false">
      <c r="A64" s="13" t="n">
        <f aca="false">IF(P64=0,0,IF(COUNTBLANK(P64)=1,0,COUNTA($P$14:P64)))</f>
        <v>0</v>
      </c>
      <c r="B64" s="76" t="n">
        <f aca="false">IF($C$4="citu pasākumu izmaksas",IF('6a+c+n'!$Q64="C",'6a+c+n'!B64,0))</f>
        <v>0</v>
      </c>
      <c r="C64" s="76" t="n">
        <f aca="false">IF($C$4="citu pasākumu izmaksas",IF('6a+c+n'!$Q64="C",'6a+c+n'!C64,0))</f>
        <v>0</v>
      </c>
      <c r="D64" s="76" t="n">
        <f aca="false">IF($C$4="citu pasākumu izmaksas",IF('6a+c+n'!$Q64="C",'6a+c+n'!D64,0))</f>
        <v>0</v>
      </c>
      <c r="E64" s="77"/>
      <c r="F64" s="75"/>
      <c r="G64" s="76"/>
      <c r="H64" s="76" t="n">
        <f aca="false">IF($C$4="citu pasākumu izmaksas",IF('6a+c+n'!$Q64="C",'6a+c+n'!H64,0))</f>
        <v>0</v>
      </c>
      <c r="I64" s="76"/>
      <c r="J64" s="76"/>
      <c r="K64" s="77" t="n">
        <f aca="false">IF($C$4="citu pasākumu izmaksas",IF('6a+c+n'!$Q64="C",'6a+c+n'!K64,0))</f>
        <v>0</v>
      </c>
      <c r="L64" s="238" t="n">
        <f aca="false">IF($C$4="citu pasākumu izmaksas",IF('6a+c+n'!$Q64="C",'6a+c+n'!L64,0))</f>
        <v>0</v>
      </c>
      <c r="M64" s="76" t="n">
        <f aca="false">IF($C$4="citu pasākumu izmaksas",IF('6a+c+n'!$Q64="C",'6a+c+n'!M64,0))</f>
        <v>0</v>
      </c>
      <c r="N64" s="76" t="n">
        <f aca="false">IF($C$4="citu pasākumu izmaksas",IF('6a+c+n'!$Q64="C",'6a+c+n'!N64,0))</f>
        <v>0</v>
      </c>
      <c r="O64" s="76" t="n">
        <f aca="false">IF($C$4="citu pasākumu izmaksas",IF('6a+c+n'!$Q64="C",'6a+c+n'!O64,0))</f>
        <v>0</v>
      </c>
      <c r="P64" s="77" t="n">
        <f aca="false">IF($C$4="citu pasākumu izmaksas",IF('6a+c+n'!$Q64="C",'6a+c+n'!P64,0))</f>
        <v>0</v>
      </c>
    </row>
    <row r="65" customFormat="false" ht="11.25" hidden="false" customHeight="false" outlineLevel="0" collapsed="false">
      <c r="A65" s="13" t="n">
        <f aca="false">IF(P65=0,0,IF(COUNTBLANK(P65)=1,0,COUNTA($P$14:P65)))</f>
        <v>0</v>
      </c>
      <c r="B65" s="76" t="n">
        <f aca="false">IF($C$4="citu pasākumu izmaksas",IF('6a+c+n'!$Q65="C",'6a+c+n'!B65,0))</f>
        <v>0</v>
      </c>
      <c r="C65" s="76" t="n">
        <f aca="false">IF($C$4="citu pasākumu izmaksas",IF('6a+c+n'!$Q65="C",'6a+c+n'!C65,0))</f>
        <v>0</v>
      </c>
      <c r="D65" s="76" t="n">
        <f aca="false">IF($C$4="citu pasākumu izmaksas",IF('6a+c+n'!$Q65="C",'6a+c+n'!D65,0))</f>
        <v>0</v>
      </c>
      <c r="E65" s="77"/>
      <c r="F65" s="75"/>
      <c r="G65" s="76"/>
      <c r="H65" s="76" t="n">
        <f aca="false">IF($C$4="citu pasākumu izmaksas",IF('6a+c+n'!$Q65="C",'6a+c+n'!H65,0))</f>
        <v>0</v>
      </c>
      <c r="I65" s="76"/>
      <c r="J65" s="76"/>
      <c r="K65" s="77" t="n">
        <f aca="false">IF($C$4="citu pasākumu izmaksas",IF('6a+c+n'!$Q65="C",'6a+c+n'!K65,0))</f>
        <v>0</v>
      </c>
      <c r="L65" s="238" t="n">
        <f aca="false">IF($C$4="citu pasākumu izmaksas",IF('6a+c+n'!$Q65="C",'6a+c+n'!L65,0))</f>
        <v>0</v>
      </c>
      <c r="M65" s="76" t="n">
        <f aca="false">IF($C$4="citu pasākumu izmaksas",IF('6a+c+n'!$Q65="C",'6a+c+n'!M65,0))</f>
        <v>0</v>
      </c>
      <c r="N65" s="76" t="n">
        <f aca="false">IF($C$4="citu pasākumu izmaksas",IF('6a+c+n'!$Q65="C",'6a+c+n'!N65,0))</f>
        <v>0</v>
      </c>
      <c r="O65" s="76" t="n">
        <f aca="false">IF($C$4="citu pasākumu izmaksas",IF('6a+c+n'!$Q65="C",'6a+c+n'!O65,0))</f>
        <v>0</v>
      </c>
      <c r="P65" s="77" t="n">
        <f aca="false">IF($C$4="citu pasākumu izmaksas",IF('6a+c+n'!$Q65="C",'6a+c+n'!P65,0))</f>
        <v>0</v>
      </c>
    </row>
    <row r="66" customFormat="false" ht="11.25" hidden="false" customHeight="false" outlineLevel="0" collapsed="false">
      <c r="A66" s="13" t="n">
        <f aca="false">IF(P66=0,0,IF(COUNTBLANK(P66)=1,0,COUNTA($P$14:P66)))</f>
        <v>0</v>
      </c>
      <c r="B66" s="76" t="n">
        <f aca="false">IF($C$4="citu pasākumu izmaksas",IF('6a+c+n'!$Q66="C",'6a+c+n'!B66,0))</f>
        <v>0</v>
      </c>
      <c r="C66" s="76" t="n">
        <f aca="false">IF($C$4="citu pasākumu izmaksas",IF('6a+c+n'!$Q66="C",'6a+c+n'!C66,0))</f>
        <v>0</v>
      </c>
      <c r="D66" s="76" t="n">
        <f aca="false">IF($C$4="citu pasākumu izmaksas",IF('6a+c+n'!$Q66="C",'6a+c+n'!D66,0))</f>
        <v>0</v>
      </c>
      <c r="E66" s="77"/>
      <c r="F66" s="75"/>
      <c r="G66" s="76"/>
      <c r="H66" s="76" t="n">
        <f aca="false">IF($C$4="citu pasākumu izmaksas",IF('6a+c+n'!$Q66="C",'6a+c+n'!H66,0))</f>
        <v>0</v>
      </c>
      <c r="I66" s="76"/>
      <c r="J66" s="76"/>
      <c r="K66" s="77" t="n">
        <f aca="false">IF($C$4="citu pasākumu izmaksas",IF('6a+c+n'!$Q66="C",'6a+c+n'!K66,0))</f>
        <v>0</v>
      </c>
      <c r="L66" s="238" t="n">
        <f aca="false">IF($C$4="citu pasākumu izmaksas",IF('6a+c+n'!$Q66="C",'6a+c+n'!L66,0))</f>
        <v>0</v>
      </c>
      <c r="M66" s="76" t="n">
        <f aca="false">IF($C$4="citu pasākumu izmaksas",IF('6a+c+n'!$Q66="C",'6a+c+n'!M66,0))</f>
        <v>0</v>
      </c>
      <c r="N66" s="76" t="n">
        <f aca="false">IF($C$4="citu pasākumu izmaksas",IF('6a+c+n'!$Q66="C",'6a+c+n'!N66,0))</f>
        <v>0</v>
      </c>
      <c r="O66" s="76" t="n">
        <f aca="false">IF($C$4="citu pasākumu izmaksas",IF('6a+c+n'!$Q66="C",'6a+c+n'!O66,0))</f>
        <v>0</v>
      </c>
      <c r="P66" s="77" t="n">
        <f aca="false">IF($C$4="citu pasākumu izmaksas",IF('6a+c+n'!$Q66="C",'6a+c+n'!P66,0))</f>
        <v>0</v>
      </c>
    </row>
    <row r="67" customFormat="false" ht="11.25" hidden="false" customHeight="false" outlineLevel="0" collapsed="false">
      <c r="A67" s="13" t="n">
        <f aca="false">IF(P67=0,0,IF(COUNTBLANK(P67)=1,0,COUNTA($P$14:P67)))</f>
        <v>0</v>
      </c>
      <c r="B67" s="76" t="n">
        <f aca="false">IF($C$4="citu pasākumu izmaksas",IF('6a+c+n'!$Q67="C",'6a+c+n'!B67,0))</f>
        <v>0</v>
      </c>
      <c r="C67" s="76" t="n">
        <f aca="false">IF($C$4="citu pasākumu izmaksas",IF('6a+c+n'!$Q67="C",'6a+c+n'!C67,0))</f>
        <v>0</v>
      </c>
      <c r="D67" s="76" t="n">
        <f aca="false">IF($C$4="citu pasākumu izmaksas",IF('6a+c+n'!$Q67="C",'6a+c+n'!D67,0))</f>
        <v>0</v>
      </c>
      <c r="E67" s="77"/>
      <c r="F67" s="75"/>
      <c r="G67" s="76"/>
      <c r="H67" s="76" t="n">
        <f aca="false">IF($C$4="citu pasākumu izmaksas",IF('6a+c+n'!$Q67="C",'6a+c+n'!H67,0))</f>
        <v>0</v>
      </c>
      <c r="I67" s="76"/>
      <c r="J67" s="76"/>
      <c r="K67" s="77" t="n">
        <f aca="false">IF($C$4="citu pasākumu izmaksas",IF('6a+c+n'!$Q67="C",'6a+c+n'!K67,0))</f>
        <v>0</v>
      </c>
      <c r="L67" s="238" t="n">
        <f aca="false">IF($C$4="citu pasākumu izmaksas",IF('6a+c+n'!$Q67="C",'6a+c+n'!L67,0))</f>
        <v>0</v>
      </c>
      <c r="M67" s="76" t="n">
        <f aca="false">IF($C$4="citu pasākumu izmaksas",IF('6a+c+n'!$Q67="C",'6a+c+n'!M67,0))</f>
        <v>0</v>
      </c>
      <c r="N67" s="76" t="n">
        <f aca="false">IF($C$4="citu pasākumu izmaksas",IF('6a+c+n'!$Q67="C",'6a+c+n'!N67,0))</f>
        <v>0</v>
      </c>
      <c r="O67" s="76" t="n">
        <f aca="false">IF($C$4="citu pasākumu izmaksas",IF('6a+c+n'!$Q67="C",'6a+c+n'!O67,0))</f>
        <v>0</v>
      </c>
      <c r="P67" s="77" t="n">
        <f aca="false">IF($C$4="citu pasākumu izmaksas",IF('6a+c+n'!$Q67="C",'6a+c+n'!P67,0))</f>
        <v>0</v>
      </c>
    </row>
    <row r="68" customFormat="false" ht="11.25" hidden="false" customHeight="false" outlineLevel="0" collapsed="false">
      <c r="A68" s="13" t="n">
        <f aca="false">IF(P68=0,0,IF(COUNTBLANK(P68)=1,0,COUNTA($P$14:P68)))</f>
        <v>0</v>
      </c>
      <c r="B68" s="76" t="n">
        <f aca="false">IF($C$4="citu pasākumu izmaksas",IF('6a+c+n'!$Q68="C",'6a+c+n'!B68,0))</f>
        <v>0</v>
      </c>
      <c r="C68" s="76" t="n">
        <f aca="false">IF($C$4="citu pasākumu izmaksas",IF('6a+c+n'!$Q68="C",'6a+c+n'!C68,0))</f>
        <v>0</v>
      </c>
      <c r="D68" s="76" t="n">
        <f aca="false">IF($C$4="citu pasākumu izmaksas",IF('6a+c+n'!$Q68="C",'6a+c+n'!D68,0))</f>
        <v>0</v>
      </c>
      <c r="E68" s="77"/>
      <c r="F68" s="75"/>
      <c r="G68" s="76"/>
      <c r="H68" s="76" t="n">
        <f aca="false">IF($C$4="citu pasākumu izmaksas",IF('6a+c+n'!$Q68="C",'6a+c+n'!H68,0))</f>
        <v>0</v>
      </c>
      <c r="I68" s="76"/>
      <c r="J68" s="76"/>
      <c r="K68" s="77" t="n">
        <f aca="false">IF($C$4="citu pasākumu izmaksas",IF('6a+c+n'!$Q68="C",'6a+c+n'!K68,0))</f>
        <v>0</v>
      </c>
      <c r="L68" s="238" t="n">
        <f aca="false">IF($C$4="citu pasākumu izmaksas",IF('6a+c+n'!$Q68="C",'6a+c+n'!L68,0))</f>
        <v>0</v>
      </c>
      <c r="M68" s="76" t="n">
        <f aca="false">IF($C$4="citu pasākumu izmaksas",IF('6a+c+n'!$Q68="C",'6a+c+n'!M68,0))</f>
        <v>0</v>
      </c>
      <c r="N68" s="76" t="n">
        <f aca="false">IF($C$4="citu pasākumu izmaksas",IF('6a+c+n'!$Q68="C",'6a+c+n'!N68,0))</f>
        <v>0</v>
      </c>
      <c r="O68" s="76" t="n">
        <f aca="false">IF($C$4="citu pasākumu izmaksas",IF('6a+c+n'!$Q68="C",'6a+c+n'!O68,0))</f>
        <v>0</v>
      </c>
      <c r="P68" s="77" t="n">
        <f aca="false">IF($C$4="citu pasākumu izmaksas",IF('6a+c+n'!$Q68="C",'6a+c+n'!P68,0))</f>
        <v>0</v>
      </c>
    </row>
    <row r="69" customFormat="false" ht="11.25" hidden="false" customHeight="false" outlineLevel="0" collapsed="false">
      <c r="A69" s="13" t="n">
        <f aca="false">IF(P69=0,0,IF(COUNTBLANK(P69)=1,0,COUNTA($P$14:P69)))</f>
        <v>0</v>
      </c>
      <c r="B69" s="76" t="n">
        <f aca="false">IF($C$4="citu pasākumu izmaksas",IF('6a+c+n'!$Q69="C",'6a+c+n'!B69,0))</f>
        <v>0</v>
      </c>
      <c r="C69" s="76" t="n">
        <f aca="false">IF($C$4="citu pasākumu izmaksas",IF('6a+c+n'!$Q69="C",'6a+c+n'!C69,0))</f>
        <v>0</v>
      </c>
      <c r="D69" s="76" t="n">
        <f aca="false">IF($C$4="citu pasākumu izmaksas",IF('6a+c+n'!$Q69="C",'6a+c+n'!D69,0))</f>
        <v>0</v>
      </c>
      <c r="E69" s="77"/>
      <c r="F69" s="75"/>
      <c r="G69" s="76"/>
      <c r="H69" s="76" t="n">
        <f aca="false">IF($C$4="citu pasākumu izmaksas",IF('6a+c+n'!$Q69="C",'6a+c+n'!H69,0))</f>
        <v>0</v>
      </c>
      <c r="I69" s="76"/>
      <c r="J69" s="76"/>
      <c r="K69" s="77" t="n">
        <f aca="false">IF($C$4="citu pasākumu izmaksas",IF('6a+c+n'!$Q69="C",'6a+c+n'!K69,0))</f>
        <v>0</v>
      </c>
      <c r="L69" s="238" t="n">
        <f aca="false">IF($C$4="citu pasākumu izmaksas",IF('6a+c+n'!$Q69="C",'6a+c+n'!L69,0))</f>
        <v>0</v>
      </c>
      <c r="M69" s="76" t="n">
        <f aca="false">IF($C$4="citu pasākumu izmaksas",IF('6a+c+n'!$Q69="C",'6a+c+n'!M69,0))</f>
        <v>0</v>
      </c>
      <c r="N69" s="76" t="n">
        <f aca="false">IF($C$4="citu pasākumu izmaksas",IF('6a+c+n'!$Q69="C",'6a+c+n'!N69,0))</f>
        <v>0</v>
      </c>
      <c r="O69" s="76" t="n">
        <f aca="false">IF($C$4="citu pasākumu izmaksas",IF('6a+c+n'!$Q69="C",'6a+c+n'!O69,0))</f>
        <v>0</v>
      </c>
      <c r="P69" s="77" t="n">
        <f aca="false">IF($C$4="citu pasākumu izmaksas",IF('6a+c+n'!$Q69="C",'6a+c+n'!P69,0))</f>
        <v>0</v>
      </c>
    </row>
    <row r="70" customFormat="false" ht="11.25" hidden="false" customHeight="false" outlineLevel="0" collapsed="false">
      <c r="A70" s="13" t="n">
        <f aca="false">IF(P70=0,0,IF(COUNTBLANK(P70)=1,0,COUNTA($P$14:P70)))</f>
        <v>0</v>
      </c>
      <c r="B70" s="76" t="n">
        <f aca="false">IF($C$4="citu pasākumu izmaksas",IF('6a+c+n'!$Q70="C",'6a+c+n'!B70,0))</f>
        <v>0</v>
      </c>
      <c r="C70" s="76" t="n">
        <f aca="false">IF($C$4="citu pasākumu izmaksas",IF('6a+c+n'!$Q70="C",'6a+c+n'!C70,0))</f>
        <v>0</v>
      </c>
      <c r="D70" s="76" t="n">
        <f aca="false">IF($C$4="citu pasākumu izmaksas",IF('6a+c+n'!$Q70="C",'6a+c+n'!D70,0))</f>
        <v>0</v>
      </c>
      <c r="E70" s="77"/>
      <c r="F70" s="75"/>
      <c r="G70" s="76"/>
      <c r="H70" s="76" t="n">
        <f aca="false">IF($C$4="citu pasākumu izmaksas",IF('6a+c+n'!$Q70="C",'6a+c+n'!H70,0))</f>
        <v>0</v>
      </c>
      <c r="I70" s="76"/>
      <c r="J70" s="76"/>
      <c r="K70" s="77" t="n">
        <f aca="false">IF($C$4="citu pasākumu izmaksas",IF('6a+c+n'!$Q70="C",'6a+c+n'!K70,0))</f>
        <v>0</v>
      </c>
      <c r="L70" s="238" t="n">
        <f aca="false">IF($C$4="citu pasākumu izmaksas",IF('6a+c+n'!$Q70="C",'6a+c+n'!L70,0))</f>
        <v>0</v>
      </c>
      <c r="M70" s="76" t="n">
        <f aca="false">IF($C$4="citu pasākumu izmaksas",IF('6a+c+n'!$Q70="C",'6a+c+n'!M70,0))</f>
        <v>0</v>
      </c>
      <c r="N70" s="76" t="n">
        <f aca="false">IF($C$4="citu pasākumu izmaksas",IF('6a+c+n'!$Q70="C",'6a+c+n'!N70,0))</f>
        <v>0</v>
      </c>
      <c r="O70" s="76" t="n">
        <f aca="false">IF($C$4="citu pasākumu izmaksas",IF('6a+c+n'!$Q70="C",'6a+c+n'!O70,0))</f>
        <v>0</v>
      </c>
      <c r="P70" s="77" t="n">
        <f aca="false">IF($C$4="citu pasākumu izmaksas",IF('6a+c+n'!$Q70="C",'6a+c+n'!P70,0))</f>
        <v>0</v>
      </c>
    </row>
    <row r="71" customFormat="false" ht="11.25" hidden="false" customHeight="false" outlineLevel="0" collapsed="false">
      <c r="A71" s="13" t="n">
        <f aca="false">IF(P71=0,0,IF(COUNTBLANK(P71)=1,0,COUNTA($P$14:P71)))</f>
        <v>0</v>
      </c>
      <c r="B71" s="76" t="n">
        <f aca="false">IF($C$4="citu pasākumu izmaksas",IF('6a+c+n'!$Q71="C",'6a+c+n'!B71,0))</f>
        <v>0</v>
      </c>
      <c r="C71" s="76" t="n">
        <f aca="false">IF($C$4="citu pasākumu izmaksas",IF('6a+c+n'!$Q71="C",'6a+c+n'!C71,0))</f>
        <v>0</v>
      </c>
      <c r="D71" s="76" t="n">
        <f aca="false">IF($C$4="citu pasākumu izmaksas",IF('6a+c+n'!$Q71="C",'6a+c+n'!D71,0))</f>
        <v>0</v>
      </c>
      <c r="E71" s="77"/>
      <c r="F71" s="75"/>
      <c r="G71" s="76"/>
      <c r="H71" s="76" t="n">
        <f aca="false">IF($C$4="citu pasākumu izmaksas",IF('6a+c+n'!$Q71="C",'6a+c+n'!H71,0))</f>
        <v>0</v>
      </c>
      <c r="I71" s="76"/>
      <c r="J71" s="76"/>
      <c r="K71" s="77" t="n">
        <f aca="false">IF($C$4="citu pasākumu izmaksas",IF('6a+c+n'!$Q71="C",'6a+c+n'!K71,0))</f>
        <v>0</v>
      </c>
      <c r="L71" s="238" t="n">
        <f aca="false">IF($C$4="citu pasākumu izmaksas",IF('6a+c+n'!$Q71="C",'6a+c+n'!L71,0))</f>
        <v>0</v>
      </c>
      <c r="M71" s="76" t="n">
        <f aca="false">IF($C$4="citu pasākumu izmaksas",IF('6a+c+n'!$Q71="C",'6a+c+n'!M71,0))</f>
        <v>0</v>
      </c>
      <c r="N71" s="76" t="n">
        <f aca="false">IF($C$4="citu pasākumu izmaksas",IF('6a+c+n'!$Q71="C",'6a+c+n'!N71,0))</f>
        <v>0</v>
      </c>
      <c r="O71" s="76" t="n">
        <f aca="false">IF($C$4="citu pasākumu izmaksas",IF('6a+c+n'!$Q71="C",'6a+c+n'!O71,0))</f>
        <v>0</v>
      </c>
      <c r="P71" s="77" t="n">
        <f aca="false">IF($C$4="citu pasākumu izmaksas",IF('6a+c+n'!$Q71="C",'6a+c+n'!P71,0))</f>
        <v>0</v>
      </c>
    </row>
    <row r="72" customFormat="false" ht="11.25" hidden="false" customHeight="false" outlineLevel="0" collapsed="false">
      <c r="A72" s="13" t="n">
        <f aca="false">IF(P72=0,0,IF(COUNTBLANK(P72)=1,0,COUNTA($P$14:P72)))</f>
        <v>0</v>
      </c>
      <c r="B72" s="76" t="n">
        <f aca="false">IF($C$4="citu pasākumu izmaksas",IF('6a+c+n'!$Q72="C",'6a+c+n'!B72,0))</f>
        <v>0</v>
      </c>
      <c r="C72" s="76" t="n">
        <f aca="false">IF($C$4="citu pasākumu izmaksas",IF('6a+c+n'!$Q72="C",'6a+c+n'!C72,0))</f>
        <v>0</v>
      </c>
      <c r="D72" s="76" t="n">
        <f aca="false">IF($C$4="citu pasākumu izmaksas",IF('6a+c+n'!$Q72="C",'6a+c+n'!D72,0))</f>
        <v>0</v>
      </c>
      <c r="E72" s="77"/>
      <c r="F72" s="75"/>
      <c r="G72" s="76"/>
      <c r="H72" s="76" t="n">
        <f aca="false">IF($C$4="citu pasākumu izmaksas",IF('6a+c+n'!$Q72="C",'6a+c+n'!H72,0))</f>
        <v>0</v>
      </c>
      <c r="I72" s="76"/>
      <c r="J72" s="76"/>
      <c r="K72" s="77" t="n">
        <f aca="false">IF($C$4="citu pasākumu izmaksas",IF('6a+c+n'!$Q72="C",'6a+c+n'!K72,0))</f>
        <v>0</v>
      </c>
      <c r="L72" s="238" t="n">
        <f aca="false">IF($C$4="citu pasākumu izmaksas",IF('6a+c+n'!$Q72="C",'6a+c+n'!L72,0))</f>
        <v>0</v>
      </c>
      <c r="M72" s="76" t="n">
        <f aca="false">IF($C$4="citu pasākumu izmaksas",IF('6a+c+n'!$Q72="C",'6a+c+n'!M72,0))</f>
        <v>0</v>
      </c>
      <c r="N72" s="76" t="n">
        <f aca="false">IF($C$4="citu pasākumu izmaksas",IF('6a+c+n'!$Q72="C",'6a+c+n'!N72,0))</f>
        <v>0</v>
      </c>
      <c r="O72" s="76" t="n">
        <f aca="false">IF($C$4="citu pasākumu izmaksas",IF('6a+c+n'!$Q72="C",'6a+c+n'!O72,0))</f>
        <v>0</v>
      </c>
      <c r="P72" s="77" t="n">
        <f aca="false">IF($C$4="citu pasākumu izmaksas",IF('6a+c+n'!$Q72="C",'6a+c+n'!P72,0))</f>
        <v>0</v>
      </c>
    </row>
    <row r="73" customFormat="false" ht="11.25" hidden="false" customHeight="false" outlineLevel="0" collapsed="false">
      <c r="A73" s="13" t="n">
        <f aca="false">IF(P73=0,0,IF(COUNTBLANK(P73)=1,0,COUNTA($P$14:P73)))</f>
        <v>0</v>
      </c>
      <c r="B73" s="76" t="n">
        <f aca="false">IF($C$4="citu pasākumu izmaksas",IF('6a+c+n'!$Q73="C",'6a+c+n'!B73,0))</f>
        <v>0</v>
      </c>
      <c r="C73" s="76" t="n">
        <f aca="false">IF($C$4="citu pasākumu izmaksas",IF('6a+c+n'!$Q73="C",'6a+c+n'!C73,0))</f>
        <v>0</v>
      </c>
      <c r="D73" s="76" t="n">
        <f aca="false">IF($C$4="citu pasākumu izmaksas",IF('6a+c+n'!$Q73="C",'6a+c+n'!D73,0))</f>
        <v>0</v>
      </c>
      <c r="E73" s="77"/>
      <c r="F73" s="75"/>
      <c r="G73" s="76"/>
      <c r="H73" s="76" t="n">
        <f aca="false">IF($C$4="citu pasākumu izmaksas",IF('6a+c+n'!$Q73="C",'6a+c+n'!H73,0))</f>
        <v>0</v>
      </c>
      <c r="I73" s="76"/>
      <c r="J73" s="76"/>
      <c r="K73" s="77" t="n">
        <f aca="false">IF($C$4="citu pasākumu izmaksas",IF('6a+c+n'!$Q73="C",'6a+c+n'!K73,0))</f>
        <v>0</v>
      </c>
      <c r="L73" s="238" t="n">
        <f aca="false">IF($C$4="citu pasākumu izmaksas",IF('6a+c+n'!$Q73="C",'6a+c+n'!L73,0))</f>
        <v>0</v>
      </c>
      <c r="M73" s="76" t="n">
        <f aca="false">IF($C$4="citu pasākumu izmaksas",IF('6a+c+n'!$Q73="C",'6a+c+n'!M73,0))</f>
        <v>0</v>
      </c>
      <c r="N73" s="76" t="n">
        <f aca="false">IF($C$4="citu pasākumu izmaksas",IF('6a+c+n'!$Q73="C",'6a+c+n'!N73,0))</f>
        <v>0</v>
      </c>
      <c r="O73" s="76" t="n">
        <f aca="false">IF($C$4="citu pasākumu izmaksas",IF('6a+c+n'!$Q73="C",'6a+c+n'!O73,0))</f>
        <v>0</v>
      </c>
      <c r="P73" s="77" t="n">
        <f aca="false">IF($C$4="citu pasākumu izmaksas",IF('6a+c+n'!$Q73="C",'6a+c+n'!P73,0))</f>
        <v>0</v>
      </c>
    </row>
    <row r="74" customFormat="false" ht="11.25" hidden="false" customHeight="false" outlineLevel="0" collapsed="false">
      <c r="A74" s="13" t="n">
        <f aca="false">IF(P74=0,0,IF(COUNTBLANK(P74)=1,0,COUNTA($P$14:P74)))</f>
        <v>0</v>
      </c>
      <c r="B74" s="76" t="n">
        <f aca="false">IF($C$4="citu pasākumu izmaksas",IF('6a+c+n'!$Q74="C",'6a+c+n'!B74,0))</f>
        <v>0</v>
      </c>
      <c r="C74" s="76" t="n">
        <f aca="false">IF($C$4="citu pasākumu izmaksas",IF('6a+c+n'!$Q74="C",'6a+c+n'!C74,0))</f>
        <v>0</v>
      </c>
      <c r="D74" s="76" t="n">
        <f aca="false">IF($C$4="citu pasākumu izmaksas",IF('6a+c+n'!$Q74="C",'6a+c+n'!D74,0))</f>
        <v>0</v>
      </c>
      <c r="E74" s="77"/>
      <c r="F74" s="75"/>
      <c r="G74" s="76"/>
      <c r="H74" s="76" t="n">
        <f aca="false">IF($C$4="citu pasākumu izmaksas",IF('6a+c+n'!$Q74="C",'6a+c+n'!H74,0))</f>
        <v>0</v>
      </c>
      <c r="I74" s="76"/>
      <c r="J74" s="76"/>
      <c r="K74" s="77" t="n">
        <f aca="false">IF($C$4="citu pasākumu izmaksas",IF('6a+c+n'!$Q74="C",'6a+c+n'!K74,0))</f>
        <v>0</v>
      </c>
      <c r="L74" s="238" t="n">
        <f aca="false">IF($C$4="citu pasākumu izmaksas",IF('6a+c+n'!$Q74="C",'6a+c+n'!L74,0))</f>
        <v>0</v>
      </c>
      <c r="M74" s="76" t="n">
        <f aca="false">IF($C$4="citu pasākumu izmaksas",IF('6a+c+n'!$Q74="C",'6a+c+n'!M74,0))</f>
        <v>0</v>
      </c>
      <c r="N74" s="76" t="n">
        <f aca="false">IF($C$4="citu pasākumu izmaksas",IF('6a+c+n'!$Q74="C",'6a+c+n'!N74,0))</f>
        <v>0</v>
      </c>
      <c r="O74" s="76" t="n">
        <f aca="false">IF($C$4="citu pasākumu izmaksas",IF('6a+c+n'!$Q74="C",'6a+c+n'!O74,0))</f>
        <v>0</v>
      </c>
      <c r="P74" s="77" t="n">
        <f aca="false">IF($C$4="citu pasākumu izmaksas",IF('6a+c+n'!$Q74="C",'6a+c+n'!P74,0))</f>
        <v>0</v>
      </c>
    </row>
    <row r="75" customFormat="false" ht="11.25" hidden="false" customHeight="false" outlineLevel="0" collapsed="false">
      <c r="A75" s="13" t="n">
        <f aca="false">IF(P75=0,0,IF(COUNTBLANK(P75)=1,0,COUNTA($P$14:P75)))</f>
        <v>0</v>
      </c>
      <c r="B75" s="76" t="n">
        <f aca="false">IF($C$4="citu pasākumu izmaksas",IF('6a+c+n'!$Q75="C",'6a+c+n'!B75,0))</f>
        <v>0</v>
      </c>
      <c r="C75" s="76" t="n">
        <f aca="false">IF($C$4="citu pasākumu izmaksas",IF('6a+c+n'!$Q75="C",'6a+c+n'!C75,0))</f>
        <v>0</v>
      </c>
      <c r="D75" s="76" t="n">
        <f aca="false">IF($C$4="citu pasākumu izmaksas",IF('6a+c+n'!$Q75="C",'6a+c+n'!D75,0))</f>
        <v>0</v>
      </c>
      <c r="E75" s="77"/>
      <c r="F75" s="75"/>
      <c r="G75" s="76"/>
      <c r="H75" s="76" t="n">
        <f aca="false">IF($C$4="citu pasākumu izmaksas",IF('6a+c+n'!$Q75="C",'6a+c+n'!H75,0))</f>
        <v>0</v>
      </c>
      <c r="I75" s="76"/>
      <c r="J75" s="76"/>
      <c r="K75" s="77" t="n">
        <f aca="false">IF($C$4="citu pasākumu izmaksas",IF('6a+c+n'!$Q75="C",'6a+c+n'!K75,0))</f>
        <v>0</v>
      </c>
      <c r="L75" s="238" t="n">
        <f aca="false">IF($C$4="citu pasākumu izmaksas",IF('6a+c+n'!$Q75="C",'6a+c+n'!L75,0))</f>
        <v>0</v>
      </c>
      <c r="M75" s="76" t="n">
        <f aca="false">IF($C$4="citu pasākumu izmaksas",IF('6a+c+n'!$Q75="C",'6a+c+n'!M75,0))</f>
        <v>0</v>
      </c>
      <c r="N75" s="76" t="n">
        <f aca="false">IF($C$4="citu pasākumu izmaksas",IF('6a+c+n'!$Q75="C",'6a+c+n'!N75,0))</f>
        <v>0</v>
      </c>
      <c r="O75" s="76" t="n">
        <f aca="false">IF($C$4="citu pasākumu izmaksas",IF('6a+c+n'!$Q75="C",'6a+c+n'!O75,0))</f>
        <v>0</v>
      </c>
      <c r="P75" s="77" t="n">
        <f aca="false">IF($C$4="citu pasākumu izmaksas",IF('6a+c+n'!$Q75="C",'6a+c+n'!P75,0))</f>
        <v>0</v>
      </c>
    </row>
    <row r="76" customFormat="false" ht="11.25" hidden="false" customHeight="false" outlineLevel="0" collapsed="false">
      <c r="A76" s="13" t="n">
        <f aca="false">IF(P76=0,0,IF(COUNTBLANK(P76)=1,0,COUNTA($P$14:P76)))</f>
        <v>0</v>
      </c>
      <c r="B76" s="76" t="n">
        <f aca="false">IF($C$4="citu pasākumu izmaksas",IF('6a+c+n'!$Q76="C",'6a+c+n'!B76,0))</f>
        <v>0</v>
      </c>
      <c r="C76" s="76" t="n">
        <f aca="false">IF($C$4="citu pasākumu izmaksas",IF('6a+c+n'!$Q76="C",'6a+c+n'!C76,0))</f>
        <v>0</v>
      </c>
      <c r="D76" s="76" t="n">
        <f aca="false">IF($C$4="citu pasākumu izmaksas",IF('6a+c+n'!$Q76="C",'6a+c+n'!D76,0))</f>
        <v>0</v>
      </c>
      <c r="E76" s="77"/>
      <c r="F76" s="75"/>
      <c r="G76" s="76"/>
      <c r="H76" s="76" t="n">
        <f aca="false">IF($C$4="citu pasākumu izmaksas",IF('6a+c+n'!$Q76="C",'6a+c+n'!H76,0))</f>
        <v>0</v>
      </c>
      <c r="I76" s="76"/>
      <c r="J76" s="76"/>
      <c r="K76" s="77" t="n">
        <f aca="false">IF($C$4="citu pasākumu izmaksas",IF('6a+c+n'!$Q76="C",'6a+c+n'!K76,0))</f>
        <v>0</v>
      </c>
      <c r="L76" s="238" t="n">
        <f aca="false">IF($C$4="citu pasākumu izmaksas",IF('6a+c+n'!$Q76="C",'6a+c+n'!L76,0))</f>
        <v>0</v>
      </c>
      <c r="M76" s="76" t="n">
        <f aca="false">IF($C$4="citu pasākumu izmaksas",IF('6a+c+n'!$Q76="C",'6a+c+n'!M76,0))</f>
        <v>0</v>
      </c>
      <c r="N76" s="76" t="n">
        <f aca="false">IF($C$4="citu pasākumu izmaksas",IF('6a+c+n'!$Q76="C",'6a+c+n'!N76,0))</f>
        <v>0</v>
      </c>
      <c r="O76" s="76" t="n">
        <f aca="false">IF($C$4="citu pasākumu izmaksas",IF('6a+c+n'!$Q76="C",'6a+c+n'!O76,0))</f>
        <v>0</v>
      </c>
      <c r="P76" s="77" t="n">
        <f aca="false">IF($C$4="citu pasākumu izmaksas",IF('6a+c+n'!$Q76="C",'6a+c+n'!P76,0))</f>
        <v>0</v>
      </c>
    </row>
    <row r="77" customFormat="false" ht="11.25" hidden="false" customHeight="false" outlineLevel="0" collapsed="false">
      <c r="A77" s="13" t="n">
        <f aca="false">IF(P77=0,0,IF(COUNTBLANK(P77)=1,0,COUNTA($P$14:P77)))</f>
        <v>0</v>
      </c>
      <c r="B77" s="76" t="n">
        <f aca="false">IF($C$4="citu pasākumu izmaksas",IF('6a+c+n'!$Q77="C",'6a+c+n'!B77,0))</f>
        <v>0</v>
      </c>
      <c r="C77" s="76" t="n">
        <f aca="false">IF($C$4="citu pasākumu izmaksas",IF('6a+c+n'!$Q77="C",'6a+c+n'!C77,0))</f>
        <v>0</v>
      </c>
      <c r="D77" s="76" t="n">
        <f aca="false">IF($C$4="citu pasākumu izmaksas",IF('6a+c+n'!$Q77="C",'6a+c+n'!D77,0))</f>
        <v>0</v>
      </c>
      <c r="E77" s="77"/>
      <c r="F77" s="75"/>
      <c r="G77" s="76"/>
      <c r="H77" s="76" t="n">
        <f aca="false">IF($C$4="citu pasākumu izmaksas",IF('6a+c+n'!$Q77="C",'6a+c+n'!H77,0))</f>
        <v>0</v>
      </c>
      <c r="I77" s="76"/>
      <c r="J77" s="76"/>
      <c r="K77" s="77" t="n">
        <f aca="false">IF($C$4="citu pasākumu izmaksas",IF('6a+c+n'!$Q77="C",'6a+c+n'!K77,0))</f>
        <v>0</v>
      </c>
      <c r="L77" s="238" t="n">
        <f aca="false">IF($C$4="citu pasākumu izmaksas",IF('6a+c+n'!$Q77="C",'6a+c+n'!L77,0))</f>
        <v>0</v>
      </c>
      <c r="M77" s="76" t="n">
        <f aca="false">IF($C$4="citu pasākumu izmaksas",IF('6a+c+n'!$Q77="C",'6a+c+n'!M77,0))</f>
        <v>0</v>
      </c>
      <c r="N77" s="76" t="n">
        <f aca="false">IF($C$4="citu pasākumu izmaksas",IF('6a+c+n'!$Q77="C",'6a+c+n'!N77,0))</f>
        <v>0</v>
      </c>
      <c r="O77" s="76" t="n">
        <f aca="false">IF($C$4="citu pasākumu izmaksas",IF('6a+c+n'!$Q77="C",'6a+c+n'!O77,0))</f>
        <v>0</v>
      </c>
      <c r="P77" s="77" t="n">
        <f aca="false">IF($C$4="citu pasākumu izmaksas",IF('6a+c+n'!$Q77="C",'6a+c+n'!P77,0))</f>
        <v>0</v>
      </c>
    </row>
    <row r="78" customFormat="false" ht="11.25" hidden="false" customHeight="false" outlineLevel="0" collapsed="false">
      <c r="A78" s="13" t="n">
        <f aca="false">IF(P78=0,0,IF(COUNTBLANK(P78)=1,0,COUNTA($P$14:P78)))</f>
        <v>0</v>
      </c>
      <c r="B78" s="76" t="n">
        <f aca="false">IF($C$4="citu pasākumu izmaksas",IF('6a+c+n'!$Q78="C",'6a+c+n'!B78,0))</f>
        <v>0</v>
      </c>
      <c r="C78" s="76" t="n">
        <f aca="false">IF($C$4="citu pasākumu izmaksas",IF('6a+c+n'!$Q78="C",'6a+c+n'!C78,0))</f>
        <v>0</v>
      </c>
      <c r="D78" s="76" t="n">
        <f aca="false">IF($C$4="citu pasākumu izmaksas",IF('6a+c+n'!$Q78="C",'6a+c+n'!D78,0))</f>
        <v>0</v>
      </c>
      <c r="E78" s="77"/>
      <c r="F78" s="75"/>
      <c r="G78" s="76"/>
      <c r="H78" s="76" t="n">
        <f aca="false">IF($C$4="citu pasākumu izmaksas",IF('6a+c+n'!$Q78="C",'6a+c+n'!H78,0))</f>
        <v>0</v>
      </c>
      <c r="I78" s="76"/>
      <c r="J78" s="76"/>
      <c r="K78" s="77" t="n">
        <f aca="false">IF($C$4="citu pasākumu izmaksas",IF('6a+c+n'!$Q78="C",'6a+c+n'!K78,0))</f>
        <v>0</v>
      </c>
      <c r="L78" s="238" t="n">
        <f aca="false">IF($C$4="citu pasākumu izmaksas",IF('6a+c+n'!$Q78="C",'6a+c+n'!L78,0))</f>
        <v>0</v>
      </c>
      <c r="M78" s="76" t="n">
        <f aca="false">IF($C$4="citu pasākumu izmaksas",IF('6a+c+n'!$Q78="C",'6a+c+n'!M78,0))</f>
        <v>0</v>
      </c>
      <c r="N78" s="76" t="n">
        <f aca="false">IF($C$4="citu pasākumu izmaksas",IF('6a+c+n'!$Q78="C",'6a+c+n'!N78,0))</f>
        <v>0</v>
      </c>
      <c r="O78" s="76" t="n">
        <f aca="false">IF($C$4="citu pasākumu izmaksas",IF('6a+c+n'!$Q78="C",'6a+c+n'!O78,0))</f>
        <v>0</v>
      </c>
      <c r="P78" s="77" t="n">
        <f aca="false">IF($C$4="citu pasākumu izmaksas",IF('6a+c+n'!$Q78="C",'6a+c+n'!P78,0))</f>
        <v>0</v>
      </c>
    </row>
    <row r="79" customFormat="false" ht="11.25" hidden="false" customHeight="false" outlineLevel="0" collapsed="false">
      <c r="A79" s="13" t="n">
        <f aca="false">IF(P79=0,0,IF(COUNTBLANK(P79)=1,0,COUNTA($P$14:P79)))</f>
        <v>0</v>
      </c>
      <c r="B79" s="76" t="n">
        <f aca="false">IF($C$4="citu pasākumu izmaksas",IF('6a+c+n'!$Q79="C",'6a+c+n'!B79,0))</f>
        <v>0</v>
      </c>
      <c r="C79" s="76" t="n">
        <f aca="false">IF($C$4="citu pasākumu izmaksas",IF('6a+c+n'!$Q79="C",'6a+c+n'!C79,0))</f>
        <v>0</v>
      </c>
      <c r="D79" s="76" t="n">
        <f aca="false">IF($C$4="citu pasākumu izmaksas",IF('6a+c+n'!$Q79="C",'6a+c+n'!D79,0))</f>
        <v>0</v>
      </c>
      <c r="E79" s="77"/>
      <c r="F79" s="75"/>
      <c r="G79" s="76"/>
      <c r="H79" s="76" t="n">
        <f aca="false">IF($C$4="citu pasākumu izmaksas",IF('6a+c+n'!$Q79="C",'6a+c+n'!H79,0))</f>
        <v>0</v>
      </c>
      <c r="I79" s="76"/>
      <c r="J79" s="76"/>
      <c r="K79" s="77" t="n">
        <f aca="false">IF($C$4="citu pasākumu izmaksas",IF('6a+c+n'!$Q79="C",'6a+c+n'!K79,0))</f>
        <v>0</v>
      </c>
      <c r="L79" s="238" t="n">
        <f aca="false">IF($C$4="citu pasākumu izmaksas",IF('6a+c+n'!$Q79="C",'6a+c+n'!L79,0))</f>
        <v>0</v>
      </c>
      <c r="M79" s="76" t="n">
        <f aca="false">IF($C$4="citu pasākumu izmaksas",IF('6a+c+n'!$Q79="C",'6a+c+n'!M79,0))</f>
        <v>0</v>
      </c>
      <c r="N79" s="76" t="n">
        <f aca="false">IF($C$4="citu pasākumu izmaksas",IF('6a+c+n'!$Q79="C",'6a+c+n'!N79,0))</f>
        <v>0</v>
      </c>
      <c r="O79" s="76" t="n">
        <f aca="false">IF($C$4="citu pasākumu izmaksas",IF('6a+c+n'!$Q79="C",'6a+c+n'!O79,0))</f>
        <v>0</v>
      </c>
      <c r="P79" s="77" t="n">
        <f aca="false">IF($C$4="citu pasākumu izmaksas",IF('6a+c+n'!$Q79="C",'6a+c+n'!P79,0))</f>
        <v>0</v>
      </c>
    </row>
    <row r="80" customFormat="false" ht="11.25" hidden="false" customHeight="false" outlineLevel="0" collapsed="false">
      <c r="A80" s="13" t="n">
        <f aca="false">IF(P80=0,0,IF(COUNTBLANK(P80)=1,0,COUNTA($P$14:P80)))</f>
        <v>0</v>
      </c>
      <c r="B80" s="76" t="n">
        <f aca="false">IF($C$4="citu pasākumu izmaksas",IF('6a+c+n'!$Q80="C",'6a+c+n'!B80,0))</f>
        <v>0</v>
      </c>
      <c r="C80" s="76" t="n">
        <f aca="false">IF($C$4="citu pasākumu izmaksas",IF('6a+c+n'!$Q80="C",'6a+c+n'!C80,0))</f>
        <v>0</v>
      </c>
      <c r="D80" s="76" t="n">
        <f aca="false">IF($C$4="citu pasākumu izmaksas",IF('6a+c+n'!$Q80="C",'6a+c+n'!D80,0))</f>
        <v>0</v>
      </c>
      <c r="E80" s="77"/>
      <c r="F80" s="75"/>
      <c r="G80" s="76"/>
      <c r="H80" s="76" t="n">
        <f aca="false">IF($C$4="citu pasākumu izmaksas",IF('6a+c+n'!$Q80="C",'6a+c+n'!H80,0))</f>
        <v>0</v>
      </c>
      <c r="I80" s="76"/>
      <c r="J80" s="76"/>
      <c r="K80" s="77" t="n">
        <f aca="false">IF($C$4="citu pasākumu izmaksas",IF('6a+c+n'!$Q80="C",'6a+c+n'!K80,0))</f>
        <v>0</v>
      </c>
      <c r="L80" s="238" t="n">
        <f aca="false">IF($C$4="citu pasākumu izmaksas",IF('6a+c+n'!$Q80="C",'6a+c+n'!L80,0))</f>
        <v>0</v>
      </c>
      <c r="M80" s="76" t="n">
        <f aca="false">IF($C$4="citu pasākumu izmaksas",IF('6a+c+n'!$Q80="C",'6a+c+n'!M80,0))</f>
        <v>0</v>
      </c>
      <c r="N80" s="76" t="n">
        <f aca="false">IF($C$4="citu pasākumu izmaksas",IF('6a+c+n'!$Q80="C",'6a+c+n'!N80,0))</f>
        <v>0</v>
      </c>
      <c r="O80" s="76" t="n">
        <f aca="false">IF($C$4="citu pasākumu izmaksas",IF('6a+c+n'!$Q80="C",'6a+c+n'!O80,0))</f>
        <v>0</v>
      </c>
      <c r="P80" s="77" t="n">
        <f aca="false">IF($C$4="citu pasākumu izmaksas",IF('6a+c+n'!$Q80="C",'6a+c+n'!P80,0))</f>
        <v>0</v>
      </c>
    </row>
    <row r="81" customFormat="false" ht="11.25" hidden="false" customHeight="false" outlineLevel="0" collapsed="false">
      <c r="A81" s="13" t="n">
        <f aca="false">IF(P81=0,0,IF(COUNTBLANK(P81)=1,0,COUNTA($P$14:P81)))</f>
        <v>0</v>
      </c>
      <c r="B81" s="76" t="n">
        <f aca="false">IF($C$4="citu pasākumu izmaksas",IF('6a+c+n'!$Q81="C",'6a+c+n'!B81,0))</f>
        <v>0</v>
      </c>
      <c r="C81" s="76" t="n">
        <f aca="false">IF($C$4="citu pasākumu izmaksas",IF('6a+c+n'!$Q81="C",'6a+c+n'!C81,0))</f>
        <v>0</v>
      </c>
      <c r="D81" s="76" t="n">
        <f aca="false">IF($C$4="citu pasākumu izmaksas",IF('6a+c+n'!$Q81="C",'6a+c+n'!D81,0))</f>
        <v>0</v>
      </c>
      <c r="E81" s="77"/>
      <c r="F81" s="75"/>
      <c r="G81" s="76"/>
      <c r="H81" s="76" t="n">
        <f aca="false">IF($C$4="citu pasākumu izmaksas",IF('6a+c+n'!$Q81="C",'6a+c+n'!H81,0))</f>
        <v>0</v>
      </c>
      <c r="I81" s="76"/>
      <c r="J81" s="76"/>
      <c r="K81" s="77" t="n">
        <f aca="false">IF($C$4="citu pasākumu izmaksas",IF('6a+c+n'!$Q81="C",'6a+c+n'!K81,0))</f>
        <v>0</v>
      </c>
      <c r="L81" s="238" t="n">
        <f aca="false">IF($C$4="citu pasākumu izmaksas",IF('6a+c+n'!$Q81="C",'6a+c+n'!L81,0))</f>
        <v>0</v>
      </c>
      <c r="M81" s="76" t="n">
        <f aca="false">IF($C$4="citu pasākumu izmaksas",IF('6a+c+n'!$Q81="C",'6a+c+n'!M81,0))</f>
        <v>0</v>
      </c>
      <c r="N81" s="76" t="n">
        <f aca="false">IF($C$4="citu pasākumu izmaksas",IF('6a+c+n'!$Q81="C",'6a+c+n'!N81,0))</f>
        <v>0</v>
      </c>
      <c r="O81" s="76" t="n">
        <f aca="false">IF($C$4="citu pasākumu izmaksas",IF('6a+c+n'!$Q81="C",'6a+c+n'!O81,0))</f>
        <v>0</v>
      </c>
      <c r="P81" s="77" t="n">
        <f aca="false">IF($C$4="citu pasākumu izmaksas",IF('6a+c+n'!$Q81="C",'6a+c+n'!P81,0))</f>
        <v>0</v>
      </c>
    </row>
    <row r="82" customFormat="false" ht="11.25" hidden="false" customHeight="false" outlineLevel="0" collapsed="false">
      <c r="A82" s="13" t="n">
        <f aca="false">IF(P82=0,0,IF(COUNTBLANK(P82)=1,0,COUNTA($P$14:P82)))</f>
        <v>0</v>
      </c>
      <c r="B82" s="76" t="n">
        <f aca="false">IF($C$4="citu pasākumu izmaksas",IF('6a+c+n'!$Q82="C",'6a+c+n'!B82,0))</f>
        <v>0</v>
      </c>
      <c r="C82" s="76" t="n">
        <f aca="false">IF($C$4="citu pasākumu izmaksas",IF('6a+c+n'!$Q82="C",'6a+c+n'!C82,0))</f>
        <v>0</v>
      </c>
      <c r="D82" s="76" t="n">
        <f aca="false">IF($C$4="citu pasākumu izmaksas",IF('6a+c+n'!$Q82="C",'6a+c+n'!D82,0))</f>
        <v>0</v>
      </c>
      <c r="E82" s="77"/>
      <c r="F82" s="75"/>
      <c r="G82" s="76"/>
      <c r="H82" s="76" t="n">
        <f aca="false">IF($C$4="citu pasākumu izmaksas",IF('6a+c+n'!$Q82="C",'6a+c+n'!H82,0))</f>
        <v>0</v>
      </c>
      <c r="I82" s="76"/>
      <c r="J82" s="76"/>
      <c r="K82" s="77" t="n">
        <f aca="false">IF($C$4="citu pasākumu izmaksas",IF('6a+c+n'!$Q82="C",'6a+c+n'!K82,0))</f>
        <v>0</v>
      </c>
      <c r="L82" s="238" t="n">
        <f aca="false">IF($C$4="citu pasākumu izmaksas",IF('6a+c+n'!$Q82="C",'6a+c+n'!L82,0))</f>
        <v>0</v>
      </c>
      <c r="M82" s="76" t="n">
        <f aca="false">IF($C$4="citu pasākumu izmaksas",IF('6a+c+n'!$Q82="C",'6a+c+n'!M82,0))</f>
        <v>0</v>
      </c>
      <c r="N82" s="76" t="n">
        <f aca="false">IF($C$4="citu pasākumu izmaksas",IF('6a+c+n'!$Q82="C",'6a+c+n'!N82,0))</f>
        <v>0</v>
      </c>
      <c r="O82" s="76" t="n">
        <f aca="false">IF($C$4="citu pasākumu izmaksas",IF('6a+c+n'!$Q82="C",'6a+c+n'!O82,0))</f>
        <v>0</v>
      </c>
      <c r="P82" s="77" t="n">
        <f aca="false">IF($C$4="citu pasākumu izmaksas",IF('6a+c+n'!$Q82="C",'6a+c+n'!P82,0))</f>
        <v>0</v>
      </c>
    </row>
    <row r="83" customFormat="false" ht="11.25" hidden="false" customHeight="false" outlineLevel="0" collapsed="false">
      <c r="A83" s="13" t="n">
        <f aca="false">IF(P83=0,0,IF(COUNTBLANK(P83)=1,0,COUNTA($P$14:P83)))</f>
        <v>0</v>
      </c>
      <c r="B83" s="76" t="n">
        <f aca="false">IF($C$4="citu pasākumu izmaksas",IF('6a+c+n'!$Q83="C",'6a+c+n'!B83,0))</f>
        <v>0</v>
      </c>
      <c r="C83" s="76" t="n">
        <f aca="false">IF($C$4="citu pasākumu izmaksas",IF('6a+c+n'!$Q83="C",'6a+c+n'!C83,0))</f>
        <v>0</v>
      </c>
      <c r="D83" s="76" t="n">
        <f aca="false">IF($C$4="citu pasākumu izmaksas",IF('6a+c+n'!$Q83="C",'6a+c+n'!D83,0))</f>
        <v>0</v>
      </c>
      <c r="E83" s="77"/>
      <c r="F83" s="75"/>
      <c r="G83" s="76"/>
      <c r="H83" s="76" t="n">
        <f aca="false">IF($C$4="citu pasākumu izmaksas",IF('6a+c+n'!$Q83="C",'6a+c+n'!H83,0))</f>
        <v>0</v>
      </c>
      <c r="I83" s="76"/>
      <c r="J83" s="76"/>
      <c r="K83" s="77" t="n">
        <f aca="false">IF($C$4="citu pasākumu izmaksas",IF('6a+c+n'!$Q83="C",'6a+c+n'!K83,0))</f>
        <v>0</v>
      </c>
      <c r="L83" s="238" t="n">
        <f aca="false">IF($C$4="citu pasākumu izmaksas",IF('6a+c+n'!$Q83="C",'6a+c+n'!L83,0))</f>
        <v>0</v>
      </c>
      <c r="M83" s="76" t="n">
        <f aca="false">IF($C$4="citu pasākumu izmaksas",IF('6a+c+n'!$Q83="C",'6a+c+n'!M83,0))</f>
        <v>0</v>
      </c>
      <c r="N83" s="76" t="n">
        <f aca="false">IF($C$4="citu pasākumu izmaksas",IF('6a+c+n'!$Q83="C",'6a+c+n'!N83,0))</f>
        <v>0</v>
      </c>
      <c r="O83" s="76" t="n">
        <f aca="false">IF($C$4="citu pasākumu izmaksas",IF('6a+c+n'!$Q83="C",'6a+c+n'!O83,0))</f>
        <v>0</v>
      </c>
      <c r="P83" s="77" t="n">
        <f aca="false">IF($C$4="citu pasākumu izmaksas",IF('6a+c+n'!$Q83="C",'6a+c+n'!P83,0))</f>
        <v>0</v>
      </c>
    </row>
    <row r="84" customFormat="false" ht="11.25" hidden="false" customHeight="false" outlineLevel="0" collapsed="false">
      <c r="A84" s="13" t="n">
        <f aca="false">IF(P84=0,0,IF(COUNTBLANK(P84)=1,0,COUNTA($P$14:P84)))</f>
        <v>0</v>
      </c>
      <c r="B84" s="76" t="n">
        <f aca="false">IF($C$4="citu pasākumu izmaksas",IF('6a+c+n'!$Q84="C",'6a+c+n'!B84,0))</f>
        <v>0</v>
      </c>
      <c r="C84" s="76" t="n">
        <f aca="false">IF($C$4="citu pasākumu izmaksas",IF('6a+c+n'!$Q84="C",'6a+c+n'!C84,0))</f>
        <v>0</v>
      </c>
      <c r="D84" s="76" t="n">
        <f aca="false">IF($C$4="citu pasākumu izmaksas",IF('6a+c+n'!$Q84="C",'6a+c+n'!D84,0))</f>
        <v>0</v>
      </c>
      <c r="E84" s="77"/>
      <c r="F84" s="75"/>
      <c r="G84" s="76"/>
      <c r="H84" s="76" t="n">
        <f aca="false">IF($C$4="citu pasākumu izmaksas",IF('6a+c+n'!$Q84="C",'6a+c+n'!H84,0))</f>
        <v>0</v>
      </c>
      <c r="I84" s="76"/>
      <c r="J84" s="76"/>
      <c r="K84" s="77" t="n">
        <f aca="false">IF($C$4="citu pasākumu izmaksas",IF('6a+c+n'!$Q84="C",'6a+c+n'!K84,0))</f>
        <v>0</v>
      </c>
      <c r="L84" s="238" t="n">
        <f aca="false">IF($C$4="citu pasākumu izmaksas",IF('6a+c+n'!$Q84="C",'6a+c+n'!L84,0))</f>
        <v>0</v>
      </c>
      <c r="M84" s="76" t="n">
        <f aca="false">IF($C$4="citu pasākumu izmaksas",IF('6a+c+n'!$Q84="C",'6a+c+n'!M84,0))</f>
        <v>0</v>
      </c>
      <c r="N84" s="76" t="n">
        <f aca="false">IF($C$4="citu pasākumu izmaksas",IF('6a+c+n'!$Q84="C",'6a+c+n'!N84,0))</f>
        <v>0</v>
      </c>
      <c r="O84" s="76" t="n">
        <f aca="false">IF($C$4="citu pasākumu izmaksas",IF('6a+c+n'!$Q84="C",'6a+c+n'!O84,0))</f>
        <v>0</v>
      </c>
      <c r="P84" s="77" t="n">
        <f aca="false">IF($C$4="citu pasākumu izmaksas",IF('6a+c+n'!$Q84="C",'6a+c+n'!P84,0))</f>
        <v>0</v>
      </c>
    </row>
    <row r="85" customFormat="false" ht="11.25" hidden="false" customHeight="false" outlineLevel="0" collapsed="false">
      <c r="A85" s="13" t="n">
        <f aca="false">IF(P85=0,0,IF(COUNTBLANK(P85)=1,0,COUNTA($P$14:P85)))</f>
        <v>0</v>
      </c>
      <c r="B85" s="76" t="n">
        <f aca="false">IF($C$4="citu pasākumu izmaksas",IF('6a+c+n'!$Q85="C",'6a+c+n'!B85,0))</f>
        <v>0</v>
      </c>
      <c r="C85" s="76" t="n">
        <f aca="false">IF($C$4="citu pasākumu izmaksas",IF('6a+c+n'!$Q85="C",'6a+c+n'!C85,0))</f>
        <v>0</v>
      </c>
      <c r="D85" s="76" t="n">
        <f aca="false">IF($C$4="citu pasākumu izmaksas",IF('6a+c+n'!$Q85="C",'6a+c+n'!D85,0))</f>
        <v>0</v>
      </c>
      <c r="E85" s="77"/>
      <c r="F85" s="75"/>
      <c r="G85" s="76"/>
      <c r="H85" s="76" t="n">
        <f aca="false">IF($C$4="citu pasākumu izmaksas",IF('6a+c+n'!$Q85="C",'6a+c+n'!H85,0))</f>
        <v>0</v>
      </c>
      <c r="I85" s="76"/>
      <c r="J85" s="76"/>
      <c r="K85" s="77" t="n">
        <f aca="false">IF($C$4="citu pasākumu izmaksas",IF('6a+c+n'!$Q85="C",'6a+c+n'!K85,0))</f>
        <v>0</v>
      </c>
      <c r="L85" s="238" t="n">
        <f aca="false">IF($C$4="citu pasākumu izmaksas",IF('6a+c+n'!$Q85="C",'6a+c+n'!L85,0))</f>
        <v>0</v>
      </c>
      <c r="M85" s="76" t="n">
        <f aca="false">IF($C$4="citu pasākumu izmaksas",IF('6a+c+n'!$Q85="C",'6a+c+n'!M85,0))</f>
        <v>0</v>
      </c>
      <c r="N85" s="76" t="n">
        <f aca="false">IF($C$4="citu pasākumu izmaksas",IF('6a+c+n'!$Q85="C",'6a+c+n'!N85,0))</f>
        <v>0</v>
      </c>
      <c r="O85" s="76" t="n">
        <f aca="false">IF($C$4="citu pasākumu izmaksas",IF('6a+c+n'!$Q85="C",'6a+c+n'!O85,0))</f>
        <v>0</v>
      </c>
      <c r="P85" s="77" t="n">
        <f aca="false">IF($C$4="citu pasākumu izmaksas",IF('6a+c+n'!$Q85="C",'6a+c+n'!P85,0))</f>
        <v>0</v>
      </c>
    </row>
    <row r="86" customFormat="false" ht="11.25" hidden="false" customHeight="false" outlineLevel="0" collapsed="false">
      <c r="A86" s="13" t="n">
        <f aca="false">IF(P86=0,0,IF(COUNTBLANK(P86)=1,0,COUNTA($P$14:P86)))</f>
        <v>0</v>
      </c>
      <c r="B86" s="76" t="n">
        <f aca="false">IF($C$4="citu pasākumu izmaksas",IF('6a+c+n'!$Q86="C",'6a+c+n'!B86,0))</f>
        <v>0</v>
      </c>
      <c r="C86" s="76" t="n">
        <f aca="false">IF($C$4="citu pasākumu izmaksas",IF('6a+c+n'!$Q86="C",'6a+c+n'!C86,0))</f>
        <v>0</v>
      </c>
      <c r="D86" s="76" t="n">
        <f aca="false">IF($C$4="citu pasākumu izmaksas",IF('6a+c+n'!$Q86="C",'6a+c+n'!D86,0))</f>
        <v>0</v>
      </c>
      <c r="E86" s="77"/>
      <c r="F86" s="75"/>
      <c r="G86" s="76"/>
      <c r="H86" s="76" t="n">
        <f aca="false">IF($C$4="citu pasākumu izmaksas",IF('6a+c+n'!$Q86="C",'6a+c+n'!H86,0))</f>
        <v>0</v>
      </c>
      <c r="I86" s="76"/>
      <c r="J86" s="76"/>
      <c r="K86" s="77" t="n">
        <f aca="false">IF($C$4="citu pasākumu izmaksas",IF('6a+c+n'!$Q86="C",'6a+c+n'!K86,0))</f>
        <v>0</v>
      </c>
      <c r="L86" s="238" t="n">
        <f aca="false">IF($C$4="citu pasākumu izmaksas",IF('6a+c+n'!$Q86="C",'6a+c+n'!L86,0))</f>
        <v>0</v>
      </c>
      <c r="M86" s="76" t="n">
        <f aca="false">IF($C$4="citu pasākumu izmaksas",IF('6a+c+n'!$Q86="C",'6a+c+n'!M86,0))</f>
        <v>0</v>
      </c>
      <c r="N86" s="76" t="n">
        <f aca="false">IF($C$4="citu pasākumu izmaksas",IF('6a+c+n'!$Q86="C",'6a+c+n'!N86,0))</f>
        <v>0</v>
      </c>
      <c r="O86" s="76" t="n">
        <f aca="false">IF($C$4="citu pasākumu izmaksas",IF('6a+c+n'!$Q86="C",'6a+c+n'!O86,0))</f>
        <v>0</v>
      </c>
      <c r="P86" s="77" t="n">
        <f aca="false">IF($C$4="citu pasākumu izmaksas",IF('6a+c+n'!$Q86="C",'6a+c+n'!P86,0))</f>
        <v>0</v>
      </c>
    </row>
    <row r="87" customFormat="false" ht="11.25" hidden="false" customHeight="false" outlineLevel="0" collapsed="false">
      <c r="A87" s="13" t="n">
        <f aca="false">IF(P87=0,0,IF(COUNTBLANK(P87)=1,0,COUNTA($P$14:P87)))</f>
        <v>0</v>
      </c>
      <c r="B87" s="76" t="n">
        <f aca="false">IF($C$4="citu pasākumu izmaksas",IF('6a+c+n'!$Q87="C",'6a+c+n'!B87,0))</f>
        <v>0</v>
      </c>
      <c r="C87" s="76" t="n">
        <f aca="false">IF($C$4="citu pasākumu izmaksas",IF('6a+c+n'!$Q87="C",'6a+c+n'!C87,0))</f>
        <v>0</v>
      </c>
      <c r="D87" s="76" t="n">
        <f aca="false">IF($C$4="citu pasākumu izmaksas",IF('6a+c+n'!$Q87="C",'6a+c+n'!D87,0))</f>
        <v>0</v>
      </c>
      <c r="E87" s="77"/>
      <c r="F87" s="75"/>
      <c r="G87" s="76"/>
      <c r="H87" s="76" t="n">
        <f aca="false">IF($C$4="citu pasākumu izmaksas",IF('6a+c+n'!$Q87="C",'6a+c+n'!H87,0))</f>
        <v>0</v>
      </c>
      <c r="I87" s="76"/>
      <c r="J87" s="76"/>
      <c r="K87" s="77" t="n">
        <f aca="false">IF($C$4="citu pasākumu izmaksas",IF('6a+c+n'!$Q87="C",'6a+c+n'!K87,0))</f>
        <v>0</v>
      </c>
      <c r="L87" s="238" t="n">
        <f aca="false">IF($C$4="citu pasākumu izmaksas",IF('6a+c+n'!$Q87="C",'6a+c+n'!L87,0))</f>
        <v>0</v>
      </c>
      <c r="M87" s="76" t="n">
        <f aca="false">IF($C$4="citu pasākumu izmaksas",IF('6a+c+n'!$Q87="C",'6a+c+n'!M87,0))</f>
        <v>0</v>
      </c>
      <c r="N87" s="76" t="n">
        <f aca="false">IF($C$4="citu pasākumu izmaksas",IF('6a+c+n'!$Q87="C",'6a+c+n'!N87,0))</f>
        <v>0</v>
      </c>
      <c r="O87" s="76" t="n">
        <f aca="false">IF($C$4="citu pasākumu izmaksas",IF('6a+c+n'!$Q87="C",'6a+c+n'!O87,0))</f>
        <v>0</v>
      </c>
      <c r="P87" s="77" t="n">
        <f aca="false">IF($C$4="citu pasākumu izmaksas",IF('6a+c+n'!$Q87="C",'6a+c+n'!P87,0))</f>
        <v>0</v>
      </c>
    </row>
    <row r="88" customFormat="false" ht="11.25" hidden="false" customHeight="false" outlineLevel="0" collapsed="false">
      <c r="A88" s="13" t="n">
        <f aca="false">IF(P88=0,0,IF(COUNTBLANK(P88)=1,0,COUNTA($P$14:P88)))</f>
        <v>0</v>
      </c>
      <c r="B88" s="76" t="n">
        <f aca="false">IF($C$4="citu pasākumu izmaksas",IF('6a+c+n'!$Q88="C",'6a+c+n'!B88,0))</f>
        <v>0</v>
      </c>
      <c r="C88" s="76" t="n">
        <f aca="false">IF($C$4="citu pasākumu izmaksas",IF('6a+c+n'!$Q88="C",'6a+c+n'!C88,0))</f>
        <v>0</v>
      </c>
      <c r="D88" s="76" t="n">
        <f aca="false">IF($C$4="citu pasākumu izmaksas",IF('6a+c+n'!$Q88="C",'6a+c+n'!D88,0))</f>
        <v>0</v>
      </c>
      <c r="E88" s="77"/>
      <c r="F88" s="75"/>
      <c r="G88" s="76"/>
      <c r="H88" s="76" t="n">
        <f aca="false">IF($C$4="citu pasākumu izmaksas",IF('6a+c+n'!$Q88="C",'6a+c+n'!H88,0))</f>
        <v>0</v>
      </c>
      <c r="I88" s="76"/>
      <c r="J88" s="76"/>
      <c r="K88" s="77" t="n">
        <f aca="false">IF($C$4="citu pasākumu izmaksas",IF('6a+c+n'!$Q88="C",'6a+c+n'!K88,0))</f>
        <v>0</v>
      </c>
      <c r="L88" s="238" t="n">
        <f aca="false">IF($C$4="citu pasākumu izmaksas",IF('6a+c+n'!$Q88="C",'6a+c+n'!L88,0))</f>
        <v>0</v>
      </c>
      <c r="M88" s="76" t="n">
        <f aca="false">IF($C$4="citu pasākumu izmaksas",IF('6a+c+n'!$Q88="C",'6a+c+n'!M88,0))</f>
        <v>0</v>
      </c>
      <c r="N88" s="76" t="n">
        <f aca="false">IF($C$4="citu pasākumu izmaksas",IF('6a+c+n'!$Q88="C",'6a+c+n'!N88,0))</f>
        <v>0</v>
      </c>
      <c r="O88" s="76" t="n">
        <f aca="false">IF($C$4="citu pasākumu izmaksas",IF('6a+c+n'!$Q88="C",'6a+c+n'!O88,0))</f>
        <v>0</v>
      </c>
      <c r="P88" s="77" t="n">
        <f aca="false">IF($C$4="citu pasākumu izmaksas",IF('6a+c+n'!$Q88="C",'6a+c+n'!P88,0))</f>
        <v>0</v>
      </c>
    </row>
    <row r="89" customFormat="false" ht="11.25" hidden="false" customHeight="false" outlineLevel="0" collapsed="false">
      <c r="A89" s="13" t="n">
        <f aca="false">IF(P89=0,0,IF(COUNTBLANK(P89)=1,0,COUNTA($P$14:P89)))</f>
        <v>0</v>
      </c>
      <c r="B89" s="76" t="n">
        <f aca="false">IF($C$4="citu pasākumu izmaksas",IF('6a+c+n'!$Q89="C",'6a+c+n'!B89,0))</f>
        <v>0</v>
      </c>
      <c r="C89" s="76" t="n">
        <f aca="false">IF($C$4="citu pasākumu izmaksas",IF('6a+c+n'!$Q89="C",'6a+c+n'!C89,0))</f>
        <v>0</v>
      </c>
      <c r="D89" s="76" t="n">
        <f aca="false">IF($C$4="citu pasākumu izmaksas",IF('6a+c+n'!$Q89="C",'6a+c+n'!D89,0))</f>
        <v>0</v>
      </c>
      <c r="E89" s="77"/>
      <c r="F89" s="75"/>
      <c r="G89" s="76"/>
      <c r="H89" s="76" t="n">
        <f aca="false">IF($C$4="citu pasākumu izmaksas",IF('6a+c+n'!$Q89="C",'6a+c+n'!H89,0))</f>
        <v>0</v>
      </c>
      <c r="I89" s="76"/>
      <c r="J89" s="76"/>
      <c r="K89" s="77" t="n">
        <f aca="false">IF($C$4="citu pasākumu izmaksas",IF('6a+c+n'!$Q89="C",'6a+c+n'!K89,0))</f>
        <v>0</v>
      </c>
      <c r="L89" s="238" t="n">
        <f aca="false">IF($C$4="citu pasākumu izmaksas",IF('6a+c+n'!$Q89="C",'6a+c+n'!L89,0))</f>
        <v>0</v>
      </c>
      <c r="M89" s="76" t="n">
        <f aca="false">IF($C$4="citu pasākumu izmaksas",IF('6a+c+n'!$Q89="C",'6a+c+n'!M89,0))</f>
        <v>0</v>
      </c>
      <c r="N89" s="76" t="n">
        <f aca="false">IF($C$4="citu pasākumu izmaksas",IF('6a+c+n'!$Q89="C",'6a+c+n'!N89,0))</f>
        <v>0</v>
      </c>
      <c r="O89" s="76" t="n">
        <f aca="false">IF($C$4="citu pasākumu izmaksas",IF('6a+c+n'!$Q89="C",'6a+c+n'!O89,0))</f>
        <v>0</v>
      </c>
      <c r="P89" s="77" t="n">
        <f aca="false">IF($C$4="citu pasākumu izmaksas",IF('6a+c+n'!$Q89="C",'6a+c+n'!P89,0))</f>
        <v>0</v>
      </c>
    </row>
    <row r="90" customFormat="false" ht="11.25" hidden="false" customHeight="false" outlineLevel="0" collapsed="false">
      <c r="A90" s="13" t="n">
        <f aca="false">IF(P90=0,0,IF(COUNTBLANK(P90)=1,0,COUNTA($P$14:P90)))</f>
        <v>0</v>
      </c>
      <c r="B90" s="76" t="n">
        <f aca="false">IF($C$4="citu pasākumu izmaksas",IF('6a+c+n'!$Q90="C",'6a+c+n'!B90,0))</f>
        <v>0</v>
      </c>
      <c r="C90" s="76" t="n">
        <f aca="false">IF($C$4="citu pasākumu izmaksas",IF('6a+c+n'!$Q90="C",'6a+c+n'!C90,0))</f>
        <v>0</v>
      </c>
      <c r="D90" s="76" t="n">
        <f aca="false">IF($C$4="citu pasākumu izmaksas",IF('6a+c+n'!$Q90="C",'6a+c+n'!D90,0))</f>
        <v>0</v>
      </c>
      <c r="E90" s="77"/>
      <c r="F90" s="75"/>
      <c r="G90" s="76"/>
      <c r="H90" s="76" t="n">
        <f aca="false">IF($C$4="citu pasākumu izmaksas",IF('6a+c+n'!$Q90="C",'6a+c+n'!H90,0))</f>
        <v>0</v>
      </c>
      <c r="I90" s="76"/>
      <c r="J90" s="76"/>
      <c r="K90" s="77" t="n">
        <f aca="false">IF($C$4="citu pasākumu izmaksas",IF('6a+c+n'!$Q90="C",'6a+c+n'!K90,0))</f>
        <v>0</v>
      </c>
      <c r="L90" s="238" t="n">
        <f aca="false">IF($C$4="citu pasākumu izmaksas",IF('6a+c+n'!$Q90="C",'6a+c+n'!L90,0))</f>
        <v>0</v>
      </c>
      <c r="M90" s="76" t="n">
        <f aca="false">IF($C$4="citu pasākumu izmaksas",IF('6a+c+n'!$Q90="C",'6a+c+n'!M90,0))</f>
        <v>0</v>
      </c>
      <c r="N90" s="76" t="n">
        <f aca="false">IF($C$4="citu pasākumu izmaksas",IF('6a+c+n'!$Q90="C",'6a+c+n'!N90,0))</f>
        <v>0</v>
      </c>
      <c r="O90" s="76" t="n">
        <f aca="false">IF($C$4="citu pasākumu izmaksas",IF('6a+c+n'!$Q90="C",'6a+c+n'!O90,0))</f>
        <v>0</v>
      </c>
      <c r="P90" s="77" t="n">
        <f aca="false">IF($C$4="citu pasākumu izmaksas",IF('6a+c+n'!$Q90="C",'6a+c+n'!P90,0))</f>
        <v>0</v>
      </c>
    </row>
    <row r="91" customFormat="false" ht="11.25" hidden="false" customHeight="false" outlineLevel="0" collapsed="false">
      <c r="A91" s="13" t="n">
        <f aca="false">IF(P91=0,0,IF(COUNTBLANK(P91)=1,0,COUNTA($P$14:P91)))</f>
        <v>0</v>
      </c>
      <c r="B91" s="76" t="n">
        <f aca="false">IF($C$4="citu pasākumu izmaksas",IF('6a+c+n'!$Q91="C",'6a+c+n'!B91,0))</f>
        <v>0</v>
      </c>
      <c r="C91" s="76" t="n">
        <f aca="false">IF($C$4="citu pasākumu izmaksas",IF('6a+c+n'!$Q91="C",'6a+c+n'!C91,0))</f>
        <v>0</v>
      </c>
      <c r="D91" s="76" t="n">
        <f aca="false">IF($C$4="citu pasākumu izmaksas",IF('6a+c+n'!$Q91="C",'6a+c+n'!D91,0))</f>
        <v>0</v>
      </c>
      <c r="E91" s="77"/>
      <c r="F91" s="75"/>
      <c r="G91" s="76"/>
      <c r="H91" s="76" t="n">
        <f aca="false">IF($C$4="citu pasākumu izmaksas",IF('6a+c+n'!$Q91="C",'6a+c+n'!H91,0))</f>
        <v>0</v>
      </c>
      <c r="I91" s="76"/>
      <c r="J91" s="76"/>
      <c r="K91" s="77" t="n">
        <f aca="false">IF($C$4="citu pasākumu izmaksas",IF('6a+c+n'!$Q91="C",'6a+c+n'!K91,0))</f>
        <v>0</v>
      </c>
      <c r="L91" s="238" t="n">
        <f aca="false">IF($C$4="citu pasākumu izmaksas",IF('6a+c+n'!$Q91="C",'6a+c+n'!L91,0))</f>
        <v>0</v>
      </c>
      <c r="M91" s="76" t="n">
        <f aca="false">IF($C$4="citu pasākumu izmaksas",IF('6a+c+n'!$Q91="C",'6a+c+n'!M91,0))</f>
        <v>0</v>
      </c>
      <c r="N91" s="76" t="n">
        <f aca="false">IF($C$4="citu pasākumu izmaksas",IF('6a+c+n'!$Q91="C",'6a+c+n'!N91,0))</f>
        <v>0</v>
      </c>
      <c r="O91" s="76" t="n">
        <f aca="false">IF($C$4="citu pasākumu izmaksas",IF('6a+c+n'!$Q91="C",'6a+c+n'!O91,0))</f>
        <v>0</v>
      </c>
      <c r="P91" s="77" t="n">
        <f aca="false">IF($C$4="citu pasākumu izmaksas",IF('6a+c+n'!$Q91="C",'6a+c+n'!P91,0))</f>
        <v>0</v>
      </c>
    </row>
    <row r="92" customFormat="false" ht="11.25" hidden="false" customHeight="false" outlineLevel="0" collapsed="false">
      <c r="A92" s="13" t="n">
        <f aca="false">IF(P92=0,0,IF(COUNTBLANK(P92)=1,0,COUNTA($P$14:P92)))</f>
        <v>0</v>
      </c>
      <c r="B92" s="76" t="n">
        <f aca="false">IF($C$4="citu pasākumu izmaksas",IF('6a+c+n'!$Q92="C",'6a+c+n'!B92,0))</f>
        <v>0</v>
      </c>
      <c r="C92" s="76" t="n">
        <f aca="false">IF($C$4="citu pasākumu izmaksas",IF('6a+c+n'!$Q92="C",'6a+c+n'!C92,0))</f>
        <v>0</v>
      </c>
      <c r="D92" s="76" t="n">
        <f aca="false">IF($C$4="citu pasākumu izmaksas",IF('6a+c+n'!$Q92="C",'6a+c+n'!D92,0))</f>
        <v>0</v>
      </c>
      <c r="E92" s="77"/>
      <c r="F92" s="75"/>
      <c r="G92" s="76"/>
      <c r="H92" s="76" t="n">
        <f aca="false">IF($C$4="citu pasākumu izmaksas",IF('6a+c+n'!$Q92="C",'6a+c+n'!H92,0))</f>
        <v>0</v>
      </c>
      <c r="I92" s="76"/>
      <c r="J92" s="76"/>
      <c r="K92" s="77" t="n">
        <f aca="false">IF($C$4="citu pasākumu izmaksas",IF('6a+c+n'!$Q92="C",'6a+c+n'!K92,0))</f>
        <v>0</v>
      </c>
      <c r="L92" s="238" t="n">
        <f aca="false">IF($C$4="citu pasākumu izmaksas",IF('6a+c+n'!$Q92="C",'6a+c+n'!L92,0))</f>
        <v>0</v>
      </c>
      <c r="M92" s="76" t="n">
        <f aca="false">IF($C$4="citu pasākumu izmaksas",IF('6a+c+n'!$Q92="C",'6a+c+n'!M92,0))</f>
        <v>0</v>
      </c>
      <c r="N92" s="76" t="n">
        <f aca="false">IF($C$4="citu pasākumu izmaksas",IF('6a+c+n'!$Q92="C",'6a+c+n'!N92,0))</f>
        <v>0</v>
      </c>
      <c r="O92" s="76" t="n">
        <f aca="false">IF($C$4="citu pasākumu izmaksas",IF('6a+c+n'!$Q92="C",'6a+c+n'!O92,0))</f>
        <v>0</v>
      </c>
      <c r="P92" s="77" t="n">
        <f aca="false">IF($C$4="citu pasākumu izmaksas",IF('6a+c+n'!$Q92="C",'6a+c+n'!P92,0))</f>
        <v>0</v>
      </c>
    </row>
    <row r="93" customFormat="false" ht="11.25" hidden="false" customHeight="false" outlineLevel="0" collapsed="false">
      <c r="A93" s="13" t="n">
        <f aca="false">IF(P93=0,0,IF(COUNTBLANK(P93)=1,0,COUNTA($P$14:P93)))</f>
        <v>0</v>
      </c>
      <c r="B93" s="76" t="n">
        <f aca="false">IF($C$4="citu pasākumu izmaksas",IF('6a+c+n'!$Q93="C",'6a+c+n'!B93,0))</f>
        <v>0</v>
      </c>
      <c r="C93" s="76" t="n">
        <f aca="false">IF($C$4="citu pasākumu izmaksas",IF('6a+c+n'!$Q93="C",'6a+c+n'!C93,0))</f>
        <v>0</v>
      </c>
      <c r="D93" s="76" t="n">
        <f aca="false">IF($C$4="citu pasākumu izmaksas",IF('6a+c+n'!$Q93="C",'6a+c+n'!D93,0))</f>
        <v>0</v>
      </c>
      <c r="E93" s="77"/>
      <c r="F93" s="75"/>
      <c r="G93" s="76"/>
      <c r="H93" s="76" t="n">
        <f aca="false">IF($C$4="citu pasākumu izmaksas",IF('6a+c+n'!$Q93="C",'6a+c+n'!H93,0))</f>
        <v>0</v>
      </c>
      <c r="I93" s="76"/>
      <c r="J93" s="76"/>
      <c r="K93" s="77" t="n">
        <f aca="false">IF($C$4="citu pasākumu izmaksas",IF('6a+c+n'!$Q93="C",'6a+c+n'!K93,0))</f>
        <v>0</v>
      </c>
      <c r="L93" s="238" t="n">
        <f aca="false">IF($C$4="citu pasākumu izmaksas",IF('6a+c+n'!$Q93="C",'6a+c+n'!L93,0))</f>
        <v>0</v>
      </c>
      <c r="M93" s="76" t="n">
        <f aca="false">IF($C$4="citu pasākumu izmaksas",IF('6a+c+n'!$Q93="C",'6a+c+n'!M93,0))</f>
        <v>0</v>
      </c>
      <c r="N93" s="76" t="n">
        <f aca="false">IF($C$4="citu pasākumu izmaksas",IF('6a+c+n'!$Q93="C",'6a+c+n'!N93,0))</f>
        <v>0</v>
      </c>
      <c r="O93" s="76" t="n">
        <f aca="false">IF($C$4="citu pasākumu izmaksas",IF('6a+c+n'!$Q93="C",'6a+c+n'!O93,0))</f>
        <v>0</v>
      </c>
      <c r="P93" s="77" t="n">
        <f aca="false">IF($C$4="citu pasākumu izmaksas",IF('6a+c+n'!$Q93="C",'6a+c+n'!P93,0))</f>
        <v>0</v>
      </c>
    </row>
    <row r="94" customFormat="false" ht="11.25" hidden="false" customHeight="false" outlineLevel="0" collapsed="false">
      <c r="A94" s="13" t="n">
        <f aca="false">IF(P94=0,0,IF(COUNTBLANK(P94)=1,0,COUNTA($P$14:P94)))</f>
        <v>0</v>
      </c>
      <c r="B94" s="76" t="n">
        <f aca="false">IF($C$4="citu pasākumu izmaksas",IF('6a+c+n'!$Q94="C",'6a+c+n'!B94,0))</f>
        <v>0</v>
      </c>
      <c r="C94" s="76" t="n">
        <f aca="false">IF($C$4="citu pasākumu izmaksas",IF('6a+c+n'!$Q94="C",'6a+c+n'!C94,0))</f>
        <v>0</v>
      </c>
      <c r="D94" s="76" t="n">
        <f aca="false">IF($C$4="citu pasākumu izmaksas",IF('6a+c+n'!$Q94="C",'6a+c+n'!D94,0))</f>
        <v>0</v>
      </c>
      <c r="E94" s="77"/>
      <c r="F94" s="75"/>
      <c r="G94" s="76"/>
      <c r="H94" s="76" t="n">
        <f aca="false">IF($C$4="citu pasākumu izmaksas",IF('6a+c+n'!$Q94="C",'6a+c+n'!H94,0))</f>
        <v>0</v>
      </c>
      <c r="I94" s="76"/>
      <c r="J94" s="76"/>
      <c r="K94" s="77" t="n">
        <f aca="false">IF($C$4="citu pasākumu izmaksas",IF('6a+c+n'!$Q94="C",'6a+c+n'!K94,0))</f>
        <v>0</v>
      </c>
      <c r="L94" s="238" t="n">
        <f aca="false">IF($C$4="citu pasākumu izmaksas",IF('6a+c+n'!$Q94="C",'6a+c+n'!L94,0))</f>
        <v>0</v>
      </c>
      <c r="M94" s="76" t="n">
        <f aca="false">IF($C$4="citu pasākumu izmaksas",IF('6a+c+n'!$Q94="C",'6a+c+n'!M94,0))</f>
        <v>0</v>
      </c>
      <c r="N94" s="76" t="n">
        <f aca="false">IF($C$4="citu pasākumu izmaksas",IF('6a+c+n'!$Q94="C",'6a+c+n'!N94,0))</f>
        <v>0</v>
      </c>
      <c r="O94" s="76" t="n">
        <f aca="false">IF($C$4="citu pasākumu izmaksas",IF('6a+c+n'!$Q94="C",'6a+c+n'!O94,0))</f>
        <v>0</v>
      </c>
      <c r="P94" s="77" t="n">
        <f aca="false">IF($C$4="citu pasākumu izmaksas",IF('6a+c+n'!$Q94="C",'6a+c+n'!P94,0))</f>
        <v>0</v>
      </c>
    </row>
    <row r="95" customFormat="false" ht="11.25" hidden="false" customHeight="false" outlineLevel="0" collapsed="false">
      <c r="A95" s="13" t="n">
        <f aca="false">IF(P95=0,0,IF(COUNTBLANK(P95)=1,0,COUNTA($P$14:P95)))</f>
        <v>0</v>
      </c>
      <c r="B95" s="76" t="n">
        <f aca="false">IF($C$4="citu pasākumu izmaksas",IF('6a+c+n'!$Q95="C",'6a+c+n'!B95,0))</f>
        <v>0</v>
      </c>
      <c r="C95" s="76" t="n">
        <f aca="false">IF($C$4="citu pasākumu izmaksas",IF('6a+c+n'!$Q95="C",'6a+c+n'!C95,0))</f>
        <v>0</v>
      </c>
      <c r="D95" s="76" t="n">
        <f aca="false">IF($C$4="citu pasākumu izmaksas",IF('6a+c+n'!$Q95="C",'6a+c+n'!D95,0))</f>
        <v>0</v>
      </c>
      <c r="E95" s="77"/>
      <c r="F95" s="75"/>
      <c r="G95" s="76"/>
      <c r="H95" s="76" t="n">
        <f aca="false">IF($C$4="citu pasākumu izmaksas",IF('6a+c+n'!$Q95="C",'6a+c+n'!H95,0))</f>
        <v>0</v>
      </c>
      <c r="I95" s="76"/>
      <c r="J95" s="76"/>
      <c r="K95" s="77" t="n">
        <f aca="false">IF($C$4="citu pasākumu izmaksas",IF('6a+c+n'!$Q95="C",'6a+c+n'!K95,0))</f>
        <v>0</v>
      </c>
      <c r="L95" s="238" t="n">
        <f aca="false">IF($C$4="citu pasākumu izmaksas",IF('6a+c+n'!$Q95="C",'6a+c+n'!L95,0))</f>
        <v>0</v>
      </c>
      <c r="M95" s="76" t="n">
        <f aca="false">IF($C$4="citu pasākumu izmaksas",IF('6a+c+n'!$Q95="C",'6a+c+n'!M95,0))</f>
        <v>0</v>
      </c>
      <c r="N95" s="76" t="n">
        <f aca="false">IF($C$4="citu pasākumu izmaksas",IF('6a+c+n'!$Q95="C",'6a+c+n'!N95,0))</f>
        <v>0</v>
      </c>
      <c r="O95" s="76" t="n">
        <f aca="false">IF($C$4="citu pasākumu izmaksas",IF('6a+c+n'!$Q95="C",'6a+c+n'!O95,0))</f>
        <v>0</v>
      </c>
      <c r="P95" s="77" t="n">
        <f aca="false">IF($C$4="citu pasākumu izmaksas",IF('6a+c+n'!$Q95="C",'6a+c+n'!P95,0))</f>
        <v>0</v>
      </c>
    </row>
    <row r="96" customFormat="false" ht="11.25" hidden="false" customHeight="false" outlineLevel="0" collapsed="false">
      <c r="A96" s="13" t="n">
        <f aca="false">IF(P96=0,0,IF(COUNTBLANK(P96)=1,0,COUNTA($P$14:P96)))</f>
        <v>0</v>
      </c>
      <c r="B96" s="76" t="n">
        <f aca="false">IF($C$4="citu pasākumu izmaksas",IF('6a+c+n'!$Q96="C",'6a+c+n'!B96,0))</f>
        <v>0</v>
      </c>
      <c r="C96" s="76" t="n">
        <f aca="false">IF($C$4="citu pasākumu izmaksas",IF('6a+c+n'!$Q96="C",'6a+c+n'!C96,0))</f>
        <v>0</v>
      </c>
      <c r="D96" s="76" t="n">
        <f aca="false">IF($C$4="citu pasākumu izmaksas",IF('6a+c+n'!$Q96="C",'6a+c+n'!D96,0))</f>
        <v>0</v>
      </c>
      <c r="E96" s="77"/>
      <c r="F96" s="75"/>
      <c r="G96" s="76"/>
      <c r="H96" s="76" t="n">
        <f aca="false">IF($C$4="citu pasākumu izmaksas",IF('6a+c+n'!$Q96="C",'6a+c+n'!H96,0))</f>
        <v>0</v>
      </c>
      <c r="I96" s="76"/>
      <c r="J96" s="76"/>
      <c r="K96" s="77" t="n">
        <f aca="false">IF($C$4="citu pasākumu izmaksas",IF('6a+c+n'!$Q96="C",'6a+c+n'!K96,0))</f>
        <v>0</v>
      </c>
      <c r="L96" s="238" t="n">
        <f aca="false">IF($C$4="citu pasākumu izmaksas",IF('6a+c+n'!$Q96="C",'6a+c+n'!L96,0))</f>
        <v>0</v>
      </c>
      <c r="M96" s="76" t="n">
        <f aca="false">IF($C$4="citu pasākumu izmaksas",IF('6a+c+n'!$Q96="C",'6a+c+n'!M96,0))</f>
        <v>0</v>
      </c>
      <c r="N96" s="76" t="n">
        <f aca="false">IF($C$4="citu pasākumu izmaksas",IF('6a+c+n'!$Q96="C",'6a+c+n'!N96,0))</f>
        <v>0</v>
      </c>
      <c r="O96" s="76" t="n">
        <f aca="false">IF($C$4="citu pasākumu izmaksas",IF('6a+c+n'!$Q96="C",'6a+c+n'!O96,0))</f>
        <v>0</v>
      </c>
      <c r="P96" s="77" t="n">
        <f aca="false">IF($C$4="citu pasākumu izmaksas",IF('6a+c+n'!$Q96="C",'6a+c+n'!P96,0))</f>
        <v>0</v>
      </c>
    </row>
    <row r="97" customFormat="false" ht="11.25" hidden="false" customHeight="false" outlineLevel="0" collapsed="false">
      <c r="A97" s="13" t="n">
        <f aca="false">IF(P97=0,0,IF(COUNTBLANK(P97)=1,0,COUNTA($P$14:P97)))</f>
        <v>0</v>
      </c>
      <c r="B97" s="76" t="n">
        <f aca="false">IF($C$4="citu pasākumu izmaksas",IF('6a+c+n'!$Q97="C",'6a+c+n'!B97,0))</f>
        <v>0</v>
      </c>
      <c r="C97" s="76" t="n">
        <f aca="false">IF($C$4="citu pasākumu izmaksas",IF('6a+c+n'!$Q97="C",'6a+c+n'!C97,0))</f>
        <v>0</v>
      </c>
      <c r="D97" s="76" t="n">
        <f aca="false">IF($C$4="citu pasākumu izmaksas",IF('6a+c+n'!$Q97="C",'6a+c+n'!D97,0))</f>
        <v>0</v>
      </c>
      <c r="E97" s="77"/>
      <c r="F97" s="75"/>
      <c r="G97" s="76"/>
      <c r="H97" s="76" t="n">
        <f aca="false">IF($C$4="citu pasākumu izmaksas",IF('6a+c+n'!$Q97="C",'6a+c+n'!H97,0))</f>
        <v>0</v>
      </c>
      <c r="I97" s="76"/>
      <c r="J97" s="76"/>
      <c r="K97" s="77" t="n">
        <f aca="false">IF($C$4="citu pasākumu izmaksas",IF('6a+c+n'!$Q97="C",'6a+c+n'!K97,0))</f>
        <v>0</v>
      </c>
      <c r="L97" s="238" t="n">
        <f aca="false">IF($C$4="citu pasākumu izmaksas",IF('6a+c+n'!$Q97="C",'6a+c+n'!L97,0))</f>
        <v>0</v>
      </c>
      <c r="M97" s="76" t="n">
        <f aca="false">IF($C$4="citu pasākumu izmaksas",IF('6a+c+n'!$Q97="C",'6a+c+n'!M97,0))</f>
        <v>0</v>
      </c>
      <c r="N97" s="76" t="n">
        <f aca="false">IF($C$4="citu pasākumu izmaksas",IF('6a+c+n'!$Q97="C",'6a+c+n'!N97,0))</f>
        <v>0</v>
      </c>
      <c r="O97" s="76" t="n">
        <f aca="false">IF($C$4="citu pasākumu izmaksas",IF('6a+c+n'!$Q97="C",'6a+c+n'!O97,0))</f>
        <v>0</v>
      </c>
      <c r="P97" s="77" t="n">
        <f aca="false">IF($C$4="citu pasākumu izmaksas",IF('6a+c+n'!$Q97="C",'6a+c+n'!P97,0))</f>
        <v>0</v>
      </c>
    </row>
    <row r="98" customFormat="false" ht="11.25" hidden="false" customHeight="false" outlineLevel="0" collapsed="false">
      <c r="A98" s="13" t="n">
        <f aca="false">IF(P98=0,0,IF(COUNTBLANK(P98)=1,0,COUNTA($P$14:P98)))</f>
        <v>0</v>
      </c>
      <c r="B98" s="76" t="n">
        <f aca="false">IF($C$4="citu pasākumu izmaksas",IF('6a+c+n'!$Q98="C",'6a+c+n'!B98,0))</f>
        <v>0</v>
      </c>
      <c r="C98" s="76" t="n">
        <f aca="false">IF($C$4="citu pasākumu izmaksas",IF('6a+c+n'!$Q98="C",'6a+c+n'!C98,0))</f>
        <v>0</v>
      </c>
      <c r="D98" s="76" t="n">
        <f aca="false">IF($C$4="citu pasākumu izmaksas",IF('6a+c+n'!$Q98="C",'6a+c+n'!D98,0))</f>
        <v>0</v>
      </c>
      <c r="E98" s="77"/>
      <c r="F98" s="75"/>
      <c r="G98" s="76"/>
      <c r="H98" s="76" t="n">
        <f aca="false">IF($C$4="citu pasākumu izmaksas",IF('6a+c+n'!$Q98="C",'6a+c+n'!H98,0))</f>
        <v>0</v>
      </c>
      <c r="I98" s="76"/>
      <c r="J98" s="76"/>
      <c r="K98" s="77" t="n">
        <f aca="false">IF($C$4="citu pasākumu izmaksas",IF('6a+c+n'!$Q98="C",'6a+c+n'!K98,0))</f>
        <v>0</v>
      </c>
      <c r="L98" s="238" t="n">
        <f aca="false">IF($C$4="citu pasākumu izmaksas",IF('6a+c+n'!$Q98="C",'6a+c+n'!L98,0))</f>
        <v>0</v>
      </c>
      <c r="M98" s="76" t="n">
        <f aca="false">IF($C$4="citu pasākumu izmaksas",IF('6a+c+n'!$Q98="C",'6a+c+n'!M98,0))</f>
        <v>0</v>
      </c>
      <c r="N98" s="76" t="n">
        <f aca="false">IF($C$4="citu pasākumu izmaksas",IF('6a+c+n'!$Q98="C",'6a+c+n'!N98,0))</f>
        <v>0</v>
      </c>
      <c r="O98" s="76" t="n">
        <f aca="false">IF($C$4="citu pasākumu izmaksas",IF('6a+c+n'!$Q98="C",'6a+c+n'!O98,0))</f>
        <v>0</v>
      </c>
      <c r="P98" s="77" t="n">
        <f aca="false">IF($C$4="citu pasākumu izmaksas",IF('6a+c+n'!$Q98="C",'6a+c+n'!P98,0))</f>
        <v>0</v>
      </c>
    </row>
    <row r="99" customFormat="false" ht="11.25" hidden="false" customHeight="false" outlineLevel="0" collapsed="false">
      <c r="A99" s="13" t="n">
        <f aca="false">IF(P99=0,0,IF(COUNTBLANK(P99)=1,0,COUNTA($P$14:P99)))</f>
        <v>0</v>
      </c>
      <c r="B99" s="76" t="n">
        <f aca="false">IF($C$4="citu pasākumu izmaksas",IF('6a+c+n'!$Q99="C",'6a+c+n'!B99,0))</f>
        <v>0</v>
      </c>
      <c r="C99" s="76" t="n">
        <f aca="false">IF($C$4="citu pasākumu izmaksas",IF('6a+c+n'!$Q99="C",'6a+c+n'!C99,0))</f>
        <v>0</v>
      </c>
      <c r="D99" s="76" t="n">
        <f aca="false">IF($C$4="citu pasākumu izmaksas",IF('6a+c+n'!$Q99="C",'6a+c+n'!D99,0))</f>
        <v>0</v>
      </c>
      <c r="E99" s="77"/>
      <c r="F99" s="75"/>
      <c r="G99" s="76"/>
      <c r="H99" s="76" t="n">
        <f aca="false">IF($C$4="citu pasākumu izmaksas",IF('6a+c+n'!$Q99="C",'6a+c+n'!H99,0))</f>
        <v>0</v>
      </c>
      <c r="I99" s="76"/>
      <c r="J99" s="76"/>
      <c r="K99" s="77" t="n">
        <f aca="false">IF($C$4="citu pasākumu izmaksas",IF('6a+c+n'!$Q99="C",'6a+c+n'!K99,0))</f>
        <v>0</v>
      </c>
      <c r="L99" s="238" t="n">
        <f aca="false">IF($C$4="citu pasākumu izmaksas",IF('6a+c+n'!$Q99="C",'6a+c+n'!L99,0))</f>
        <v>0</v>
      </c>
      <c r="M99" s="76" t="n">
        <f aca="false">IF($C$4="citu pasākumu izmaksas",IF('6a+c+n'!$Q99="C",'6a+c+n'!M99,0))</f>
        <v>0</v>
      </c>
      <c r="N99" s="76" t="n">
        <f aca="false">IF($C$4="citu pasākumu izmaksas",IF('6a+c+n'!$Q99="C",'6a+c+n'!N99,0))</f>
        <v>0</v>
      </c>
      <c r="O99" s="76" t="n">
        <f aca="false">IF($C$4="citu pasākumu izmaksas",IF('6a+c+n'!$Q99="C",'6a+c+n'!O99,0))</f>
        <v>0</v>
      </c>
      <c r="P99" s="77" t="n">
        <f aca="false">IF($C$4="citu pasākumu izmaksas",IF('6a+c+n'!$Q99="C",'6a+c+n'!P99,0))</f>
        <v>0</v>
      </c>
    </row>
    <row r="100" customFormat="false" ht="11.25" hidden="false" customHeight="false" outlineLevel="0" collapsed="false">
      <c r="A100" s="13" t="n">
        <f aca="false">IF(P100=0,0,IF(COUNTBLANK(P100)=1,0,COUNTA($P$14:P100)))</f>
        <v>0</v>
      </c>
      <c r="B100" s="76" t="n">
        <f aca="false">IF($C$4="citu pasākumu izmaksas",IF('6a+c+n'!$Q100="C",'6a+c+n'!B100,0))</f>
        <v>0</v>
      </c>
      <c r="C100" s="76" t="n">
        <f aca="false">IF($C$4="citu pasākumu izmaksas",IF('6a+c+n'!$Q100="C",'6a+c+n'!C100,0))</f>
        <v>0</v>
      </c>
      <c r="D100" s="76" t="n">
        <f aca="false">IF($C$4="citu pasākumu izmaksas",IF('6a+c+n'!$Q100="C",'6a+c+n'!D100,0))</f>
        <v>0</v>
      </c>
      <c r="E100" s="77"/>
      <c r="F100" s="75"/>
      <c r="G100" s="76"/>
      <c r="H100" s="76" t="n">
        <f aca="false">IF($C$4="citu pasākumu izmaksas",IF('6a+c+n'!$Q100="C",'6a+c+n'!H100,0))</f>
        <v>0</v>
      </c>
      <c r="I100" s="76"/>
      <c r="J100" s="76"/>
      <c r="K100" s="77" t="n">
        <f aca="false">IF($C$4="citu pasākumu izmaksas",IF('6a+c+n'!$Q100="C",'6a+c+n'!K100,0))</f>
        <v>0</v>
      </c>
      <c r="L100" s="238" t="n">
        <f aca="false">IF($C$4="citu pasākumu izmaksas",IF('6a+c+n'!$Q100="C",'6a+c+n'!L100,0))</f>
        <v>0</v>
      </c>
      <c r="M100" s="76" t="n">
        <f aca="false">IF($C$4="citu pasākumu izmaksas",IF('6a+c+n'!$Q100="C",'6a+c+n'!M100,0))</f>
        <v>0</v>
      </c>
      <c r="N100" s="76" t="n">
        <f aca="false">IF($C$4="citu pasākumu izmaksas",IF('6a+c+n'!$Q100="C",'6a+c+n'!N100,0))</f>
        <v>0</v>
      </c>
      <c r="O100" s="76" t="n">
        <f aca="false">IF($C$4="citu pasākumu izmaksas",IF('6a+c+n'!$Q100="C",'6a+c+n'!O100,0))</f>
        <v>0</v>
      </c>
      <c r="P100" s="77" t="n">
        <f aca="false">IF($C$4="citu pasākumu izmaksas",IF('6a+c+n'!$Q100="C",'6a+c+n'!P100,0))</f>
        <v>0</v>
      </c>
    </row>
    <row r="101" customFormat="false" ht="11.25" hidden="false" customHeight="false" outlineLevel="0" collapsed="false">
      <c r="A101" s="13" t="n">
        <f aca="false">IF(P101=0,0,IF(COUNTBLANK(P101)=1,0,COUNTA($P$14:P101)))</f>
        <v>0</v>
      </c>
      <c r="B101" s="76" t="n">
        <f aca="false">IF($C$4="citu pasākumu izmaksas",IF('6a+c+n'!$Q101="C",'6a+c+n'!B101,0))</f>
        <v>0</v>
      </c>
      <c r="C101" s="76" t="n">
        <f aca="false">IF($C$4="citu pasākumu izmaksas",IF('6a+c+n'!$Q101="C",'6a+c+n'!C101,0))</f>
        <v>0</v>
      </c>
      <c r="D101" s="76" t="n">
        <f aca="false">IF($C$4="citu pasākumu izmaksas",IF('6a+c+n'!$Q101="C",'6a+c+n'!D101,0))</f>
        <v>0</v>
      </c>
      <c r="E101" s="77"/>
      <c r="F101" s="75"/>
      <c r="G101" s="76"/>
      <c r="H101" s="76" t="n">
        <f aca="false">IF($C$4="citu pasākumu izmaksas",IF('6a+c+n'!$Q101="C",'6a+c+n'!H101,0))</f>
        <v>0</v>
      </c>
      <c r="I101" s="76"/>
      <c r="J101" s="76"/>
      <c r="K101" s="77" t="n">
        <f aca="false">IF($C$4="citu pasākumu izmaksas",IF('6a+c+n'!$Q101="C",'6a+c+n'!K101,0))</f>
        <v>0</v>
      </c>
      <c r="L101" s="238" t="n">
        <f aca="false">IF($C$4="citu pasākumu izmaksas",IF('6a+c+n'!$Q101="C",'6a+c+n'!L101,0))</f>
        <v>0</v>
      </c>
      <c r="M101" s="76" t="n">
        <f aca="false">IF($C$4="citu pasākumu izmaksas",IF('6a+c+n'!$Q101="C",'6a+c+n'!M101,0))</f>
        <v>0</v>
      </c>
      <c r="N101" s="76" t="n">
        <f aca="false">IF($C$4="citu pasākumu izmaksas",IF('6a+c+n'!$Q101="C",'6a+c+n'!N101,0))</f>
        <v>0</v>
      </c>
      <c r="O101" s="76" t="n">
        <f aca="false">IF($C$4="citu pasākumu izmaksas",IF('6a+c+n'!$Q101="C",'6a+c+n'!O101,0))</f>
        <v>0</v>
      </c>
      <c r="P101" s="77" t="n">
        <f aca="false">IF($C$4="citu pasākumu izmaksas",IF('6a+c+n'!$Q101="C",'6a+c+n'!P101,0))</f>
        <v>0</v>
      </c>
    </row>
    <row r="102" customFormat="false" ht="11.25" hidden="false" customHeight="false" outlineLevel="0" collapsed="false">
      <c r="A102" s="13" t="n">
        <f aca="false">IF(P102=0,0,IF(COUNTBLANK(P102)=1,0,COUNTA($P$14:P102)))</f>
        <v>0</v>
      </c>
      <c r="B102" s="76" t="n">
        <f aca="false">IF($C$4="citu pasākumu izmaksas",IF('6a+c+n'!$Q102="C",'6a+c+n'!B102,0))</f>
        <v>0</v>
      </c>
      <c r="C102" s="76" t="n">
        <f aca="false">IF($C$4="citu pasākumu izmaksas",IF('6a+c+n'!$Q102="C",'6a+c+n'!C102,0))</f>
        <v>0</v>
      </c>
      <c r="D102" s="76" t="n">
        <f aca="false">IF($C$4="citu pasākumu izmaksas",IF('6a+c+n'!$Q102="C",'6a+c+n'!D102,0))</f>
        <v>0</v>
      </c>
      <c r="E102" s="77"/>
      <c r="F102" s="75"/>
      <c r="G102" s="76"/>
      <c r="H102" s="76" t="n">
        <f aca="false">IF($C$4="citu pasākumu izmaksas",IF('6a+c+n'!$Q102="C",'6a+c+n'!H102,0))</f>
        <v>0</v>
      </c>
      <c r="I102" s="76"/>
      <c r="J102" s="76"/>
      <c r="K102" s="77" t="n">
        <f aca="false">IF($C$4="citu pasākumu izmaksas",IF('6a+c+n'!$Q102="C",'6a+c+n'!K102,0))</f>
        <v>0</v>
      </c>
      <c r="L102" s="238" t="n">
        <f aca="false">IF($C$4="citu pasākumu izmaksas",IF('6a+c+n'!$Q102="C",'6a+c+n'!L102,0))</f>
        <v>0</v>
      </c>
      <c r="M102" s="76" t="n">
        <f aca="false">IF($C$4="citu pasākumu izmaksas",IF('6a+c+n'!$Q102="C",'6a+c+n'!M102,0))</f>
        <v>0</v>
      </c>
      <c r="N102" s="76" t="n">
        <f aca="false">IF($C$4="citu pasākumu izmaksas",IF('6a+c+n'!$Q102="C",'6a+c+n'!N102,0))</f>
        <v>0</v>
      </c>
      <c r="O102" s="76" t="n">
        <f aca="false">IF($C$4="citu pasākumu izmaksas",IF('6a+c+n'!$Q102="C",'6a+c+n'!O102,0))</f>
        <v>0</v>
      </c>
      <c r="P102" s="77" t="n">
        <f aca="false">IF($C$4="citu pasākumu izmaksas",IF('6a+c+n'!$Q102="C",'6a+c+n'!P102,0))</f>
        <v>0</v>
      </c>
    </row>
    <row r="103" customFormat="false" ht="11.25" hidden="false" customHeight="false" outlineLevel="0" collapsed="false">
      <c r="A103" s="13" t="n">
        <f aca="false">IF(P103=0,0,IF(COUNTBLANK(P103)=1,0,COUNTA($P$14:P103)))</f>
        <v>0</v>
      </c>
      <c r="B103" s="76" t="n">
        <f aca="false">IF($C$4="citu pasākumu izmaksas",IF('6a+c+n'!$Q103="C",'6a+c+n'!B103,0))</f>
        <v>0</v>
      </c>
      <c r="C103" s="76" t="n">
        <f aca="false">IF($C$4="citu pasākumu izmaksas",IF('6a+c+n'!$Q103="C",'6a+c+n'!C103,0))</f>
        <v>0</v>
      </c>
      <c r="D103" s="76" t="n">
        <f aca="false">IF($C$4="citu pasākumu izmaksas",IF('6a+c+n'!$Q103="C",'6a+c+n'!D103,0))</f>
        <v>0</v>
      </c>
      <c r="E103" s="77"/>
      <c r="F103" s="75"/>
      <c r="G103" s="76"/>
      <c r="H103" s="76" t="n">
        <f aca="false">IF($C$4="citu pasākumu izmaksas",IF('6a+c+n'!$Q103="C",'6a+c+n'!H103,0))</f>
        <v>0</v>
      </c>
      <c r="I103" s="76"/>
      <c r="J103" s="76"/>
      <c r="K103" s="77" t="n">
        <f aca="false">IF($C$4="citu pasākumu izmaksas",IF('6a+c+n'!$Q103="C",'6a+c+n'!K103,0))</f>
        <v>0</v>
      </c>
      <c r="L103" s="238" t="n">
        <f aca="false">IF($C$4="citu pasākumu izmaksas",IF('6a+c+n'!$Q103="C",'6a+c+n'!L103,0))</f>
        <v>0</v>
      </c>
      <c r="M103" s="76" t="n">
        <f aca="false">IF($C$4="citu pasākumu izmaksas",IF('6a+c+n'!$Q103="C",'6a+c+n'!M103,0))</f>
        <v>0</v>
      </c>
      <c r="N103" s="76" t="n">
        <f aca="false">IF($C$4="citu pasākumu izmaksas",IF('6a+c+n'!$Q103="C",'6a+c+n'!N103,0))</f>
        <v>0</v>
      </c>
      <c r="O103" s="76" t="n">
        <f aca="false">IF($C$4="citu pasākumu izmaksas",IF('6a+c+n'!$Q103="C",'6a+c+n'!O103,0))</f>
        <v>0</v>
      </c>
      <c r="P103" s="77" t="n">
        <f aca="false">IF($C$4="citu pasākumu izmaksas",IF('6a+c+n'!$Q103="C",'6a+c+n'!P103,0))</f>
        <v>0</v>
      </c>
    </row>
    <row r="104" customFormat="false" ht="11.25" hidden="false" customHeight="false" outlineLevel="0" collapsed="false">
      <c r="A104" s="13" t="n">
        <f aca="false">IF(P104=0,0,IF(COUNTBLANK(P104)=1,0,COUNTA($P$14:P104)))</f>
        <v>0</v>
      </c>
      <c r="B104" s="76" t="n">
        <f aca="false">IF($C$4="citu pasākumu izmaksas",IF('6a+c+n'!$Q104="C",'6a+c+n'!B104,0))</f>
        <v>0</v>
      </c>
      <c r="C104" s="76" t="n">
        <f aca="false">IF($C$4="citu pasākumu izmaksas",IF('6a+c+n'!$Q104="C",'6a+c+n'!C104,0))</f>
        <v>0</v>
      </c>
      <c r="D104" s="76" t="n">
        <f aca="false">IF($C$4="citu pasākumu izmaksas",IF('6a+c+n'!$Q104="C",'6a+c+n'!D104,0))</f>
        <v>0</v>
      </c>
      <c r="E104" s="77"/>
      <c r="F104" s="75"/>
      <c r="G104" s="76"/>
      <c r="H104" s="76" t="n">
        <f aca="false">IF($C$4="citu pasākumu izmaksas",IF('6a+c+n'!$Q104="C",'6a+c+n'!H104,0))</f>
        <v>0</v>
      </c>
      <c r="I104" s="76"/>
      <c r="J104" s="76"/>
      <c r="K104" s="77" t="n">
        <f aca="false">IF($C$4="citu pasākumu izmaksas",IF('6a+c+n'!$Q104="C",'6a+c+n'!K104,0))</f>
        <v>0</v>
      </c>
      <c r="L104" s="238" t="n">
        <f aca="false">IF($C$4="citu pasākumu izmaksas",IF('6a+c+n'!$Q104="C",'6a+c+n'!L104,0))</f>
        <v>0</v>
      </c>
      <c r="M104" s="76" t="n">
        <f aca="false">IF($C$4="citu pasākumu izmaksas",IF('6a+c+n'!$Q104="C",'6a+c+n'!M104,0))</f>
        <v>0</v>
      </c>
      <c r="N104" s="76" t="n">
        <f aca="false">IF($C$4="citu pasākumu izmaksas",IF('6a+c+n'!$Q104="C",'6a+c+n'!N104,0))</f>
        <v>0</v>
      </c>
      <c r="O104" s="76" t="n">
        <f aca="false">IF($C$4="citu pasākumu izmaksas",IF('6a+c+n'!$Q104="C",'6a+c+n'!O104,0))</f>
        <v>0</v>
      </c>
      <c r="P104" s="77" t="n">
        <f aca="false">IF($C$4="citu pasākumu izmaksas",IF('6a+c+n'!$Q104="C",'6a+c+n'!P104,0))</f>
        <v>0</v>
      </c>
    </row>
    <row r="105" customFormat="false" ht="11.25" hidden="false" customHeight="false" outlineLevel="0" collapsed="false">
      <c r="A105" s="13" t="n">
        <f aca="false">IF(P105=0,0,IF(COUNTBLANK(P105)=1,0,COUNTA($P$14:P105)))</f>
        <v>0</v>
      </c>
      <c r="B105" s="76" t="n">
        <f aca="false">IF($C$4="citu pasākumu izmaksas",IF('6a+c+n'!$Q105="C",'6a+c+n'!B105,0))</f>
        <v>0</v>
      </c>
      <c r="C105" s="76" t="n">
        <f aca="false">IF($C$4="citu pasākumu izmaksas",IF('6a+c+n'!$Q105="C",'6a+c+n'!C105,0))</f>
        <v>0</v>
      </c>
      <c r="D105" s="76" t="n">
        <f aca="false">IF($C$4="citu pasākumu izmaksas",IF('6a+c+n'!$Q105="C",'6a+c+n'!D105,0))</f>
        <v>0</v>
      </c>
      <c r="E105" s="77"/>
      <c r="F105" s="75"/>
      <c r="G105" s="76"/>
      <c r="H105" s="76" t="n">
        <f aca="false">IF($C$4="citu pasākumu izmaksas",IF('6a+c+n'!$Q105="C",'6a+c+n'!H105,0))</f>
        <v>0</v>
      </c>
      <c r="I105" s="76"/>
      <c r="J105" s="76"/>
      <c r="K105" s="77" t="n">
        <f aca="false">IF($C$4="citu pasākumu izmaksas",IF('6a+c+n'!$Q105="C",'6a+c+n'!K105,0))</f>
        <v>0</v>
      </c>
      <c r="L105" s="238" t="n">
        <f aca="false">IF($C$4="citu pasākumu izmaksas",IF('6a+c+n'!$Q105="C",'6a+c+n'!L105,0))</f>
        <v>0</v>
      </c>
      <c r="M105" s="76" t="n">
        <f aca="false">IF($C$4="citu pasākumu izmaksas",IF('6a+c+n'!$Q105="C",'6a+c+n'!M105,0))</f>
        <v>0</v>
      </c>
      <c r="N105" s="76" t="n">
        <f aca="false">IF($C$4="citu pasākumu izmaksas",IF('6a+c+n'!$Q105="C",'6a+c+n'!N105,0))</f>
        <v>0</v>
      </c>
      <c r="O105" s="76" t="n">
        <f aca="false">IF($C$4="citu pasākumu izmaksas",IF('6a+c+n'!$Q105="C",'6a+c+n'!O105,0))</f>
        <v>0</v>
      </c>
      <c r="P105" s="77" t="n">
        <f aca="false">IF($C$4="citu pasākumu izmaksas",IF('6a+c+n'!$Q105="C",'6a+c+n'!P105,0))</f>
        <v>0</v>
      </c>
    </row>
    <row r="106" customFormat="false" ht="11.25" hidden="false" customHeight="false" outlineLevel="0" collapsed="false">
      <c r="A106" s="13" t="n">
        <f aca="false">IF(P106=0,0,IF(COUNTBLANK(P106)=1,0,COUNTA($P$14:P106)))</f>
        <v>0</v>
      </c>
      <c r="B106" s="76" t="n">
        <f aca="false">IF($C$4="citu pasākumu izmaksas",IF('6a+c+n'!$Q106="C",'6a+c+n'!B106,0))</f>
        <v>0</v>
      </c>
      <c r="C106" s="76" t="n">
        <f aca="false">IF($C$4="citu pasākumu izmaksas",IF('6a+c+n'!$Q106="C",'6a+c+n'!C106,0))</f>
        <v>0</v>
      </c>
      <c r="D106" s="76" t="n">
        <f aca="false">IF($C$4="citu pasākumu izmaksas",IF('6a+c+n'!$Q106="C",'6a+c+n'!D106,0))</f>
        <v>0</v>
      </c>
      <c r="E106" s="77"/>
      <c r="F106" s="75"/>
      <c r="G106" s="76"/>
      <c r="H106" s="76" t="n">
        <f aca="false">IF($C$4="citu pasākumu izmaksas",IF('6a+c+n'!$Q106="C",'6a+c+n'!H106,0))</f>
        <v>0</v>
      </c>
      <c r="I106" s="76"/>
      <c r="J106" s="76"/>
      <c r="K106" s="77" t="n">
        <f aca="false">IF($C$4="citu pasākumu izmaksas",IF('6a+c+n'!$Q106="C",'6a+c+n'!K106,0))</f>
        <v>0</v>
      </c>
      <c r="L106" s="238" t="n">
        <f aca="false">IF($C$4="citu pasākumu izmaksas",IF('6a+c+n'!$Q106="C",'6a+c+n'!L106,0))</f>
        <v>0</v>
      </c>
      <c r="M106" s="76" t="n">
        <f aca="false">IF($C$4="citu pasākumu izmaksas",IF('6a+c+n'!$Q106="C",'6a+c+n'!M106,0))</f>
        <v>0</v>
      </c>
      <c r="N106" s="76" t="n">
        <f aca="false">IF($C$4="citu pasākumu izmaksas",IF('6a+c+n'!$Q106="C",'6a+c+n'!N106,0))</f>
        <v>0</v>
      </c>
      <c r="O106" s="76" t="n">
        <f aca="false">IF($C$4="citu pasākumu izmaksas",IF('6a+c+n'!$Q106="C",'6a+c+n'!O106,0))</f>
        <v>0</v>
      </c>
      <c r="P106" s="77" t="n">
        <f aca="false">IF($C$4="citu pasākumu izmaksas",IF('6a+c+n'!$Q106="C",'6a+c+n'!P106,0))</f>
        <v>0</v>
      </c>
    </row>
    <row r="107" customFormat="false" ht="11.25" hidden="false" customHeight="false" outlineLevel="0" collapsed="false">
      <c r="A107" s="13" t="n">
        <f aca="false">IF(P107=0,0,IF(COUNTBLANK(P107)=1,0,COUNTA($P$14:P107)))</f>
        <v>0</v>
      </c>
      <c r="B107" s="76" t="n">
        <f aca="false">IF($C$4="citu pasākumu izmaksas",IF('6a+c+n'!$Q107="C",'6a+c+n'!B107,0))</f>
        <v>0</v>
      </c>
      <c r="C107" s="76" t="n">
        <f aca="false">IF($C$4="citu pasākumu izmaksas",IF('6a+c+n'!$Q107="C",'6a+c+n'!C107,0))</f>
        <v>0</v>
      </c>
      <c r="D107" s="76" t="n">
        <f aca="false">IF($C$4="citu pasākumu izmaksas",IF('6a+c+n'!$Q107="C",'6a+c+n'!D107,0))</f>
        <v>0</v>
      </c>
      <c r="E107" s="77"/>
      <c r="F107" s="75"/>
      <c r="G107" s="76"/>
      <c r="H107" s="76" t="n">
        <f aca="false">IF($C$4="citu pasākumu izmaksas",IF('6a+c+n'!$Q107="C",'6a+c+n'!H107,0))</f>
        <v>0</v>
      </c>
      <c r="I107" s="76"/>
      <c r="J107" s="76"/>
      <c r="K107" s="77" t="n">
        <f aca="false">IF($C$4="citu pasākumu izmaksas",IF('6a+c+n'!$Q107="C",'6a+c+n'!K107,0))</f>
        <v>0</v>
      </c>
      <c r="L107" s="238" t="n">
        <f aca="false">IF($C$4="citu pasākumu izmaksas",IF('6a+c+n'!$Q107="C",'6a+c+n'!L107,0))</f>
        <v>0</v>
      </c>
      <c r="M107" s="76" t="n">
        <f aca="false">IF($C$4="citu pasākumu izmaksas",IF('6a+c+n'!$Q107="C",'6a+c+n'!M107,0))</f>
        <v>0</v>
      </c>
      <c r="N107" s="76" t="n">
        <f aca="false">IF($C$4="citu pasākumu izmaksas",IF('6a+c+n'!$Q107="C",'6a+c+n'!N107,0))</f>
        <v>0</v>
      </c>
      <c r="O107" s="76" t="n">
        <f aca="false">IF($C$4="citu pasākumu izmaksas",IF('6a+c+n'!$Q107="C",'6a+c+n'!O107,0))</f>
        <v>0</v>
      </c>
      <c r="P107" s="77" t="n">
        <f aca="false">IF($C$4="citu pasākumu izmaksas",IF('6a+c+n'!$Q107="C",'6a+c+n'!P107,0))</f>
        <v>0</v>
      </c>
    </row>
    <row r="108" customFormat="false" ht="11.25" hidden="false" customHeight="false" outlineLevel="0" collapsed="false">
      <c r="A108" s="13" t="n">
        <f aca="false">IF(P108=0,0,IF(COUNTBLANK(P108)=1,0,COUNTA($P$14:P108)))</f>
        <v>0</v>
      </c>
      <c r="B108" s="76" t="n">
        <f aca="false">IF($C$4="citu pasākumu izmaksas",IF('6a+c+n'!$Q108="C",'6a+c+n'!B108,0))</f>
        <v>0</v>
      </c>
      <c r="C108" s="76" t="n">
        <f aca="false">IF($C$4="citu pasākumu izmaksas",IF('6a+c+n'!$Q108="C",'6a+c+n'!C108,0))</f>
        <v>0</v>
      </c>
      <c r="D108" s="76" t="n">
        <f aca="false">IF($C$4="citu pasākumu izmaksas",IF('6a+c+n'!$Q108="C",'6a+c+n'!D108,0))</f>
        <v>0</v>
      </c>
      <c r="E108" s="77"/>
      <c r="F108" s="75"/>
      <c r="G108" s="76"/>
      <c r="H108" s="76" t="n">
        <f aca="false">IF($C$4="citu pasākumu izmaksas",IF('6a+c+n'!$Q108="C",'6a+c+n'!H108,0))</f>
        <v>0</v>
      </c>
      <c r="I108" s="76"/>
      <c r="J108" s="76"/>
      <c r="K108" s="77" t="n">
        <f aca="false">IF($C$4="citu pasākumu izmaksas",IF('6a+c+n'!$Q108="C",'6a+c+n'!K108,0))</f>
        <v>0</v>
      </c>
      <c r="L108" s="238" t="n">
        <f aca="false">IF($C$4="citu pasākumu izmaksas",IF('6a+c+n'!$Q108="C",'6a+c+n'!L108,0))</f>
        <v>0</v>
      </c>
      <c r="M108" s="76" t="n">
        <f aca="false">IF($C$4="citu pasākumu izmaksas",IF('6a+c+n'!$Q108="C",'6a+c+n'!M108,0))</f>
        <v>0</v>
      </c>
      <c r="N108" s="76" t="n">
        <f aca="false">IF($C$4="citu pasākumu izmaksas",IF('6a+c+n'!$Q108="C",'6a+c+n'!N108,0))</f>
        <v>0</v>
      </c>
      <c r="O108" s="76" t="n">
        <f aca="false">IF($C$4="citu pasākumu izmaksas",IF('6a+c+n'!$Q108="C",'6a+c+n'!O108,0))</f>
        <v>0</v>
      </c>
      <c r="P108" s="77" t="n">
        <f aca="false">IF($C$4="citu pasākumu izmaksas",IF('6a+c+n'!$Q108="C",'6a+c+n'!P108,0))</f>
        <v>0</v>
      </c>
    </row>
    <row r="109" customFormat="false" ht="11.25" hidden="false" customHeight="false" outlineLevel="0" collapsed="false">
      <c r="A109" s="13" t="n">
        <f aca="false">IF(P109=0,0,IF(COUNTBLANK(P109)=1,0,COUNTA($P$14:P109)))</f>
        <v>0</v>
      </c>
      <c r="B109" s="76" t="n">
        <f aca="false">IF($C$4="citu pasākumu izmaksas",IF('6a+c+n'!$Q109="C",'6a+c+n'!B109,0))</f>
        <v>0</v>
      </c>
      <c r="C109" s="76" t="n">
        <f aca="false">IF($C$4="citu pasākumu izmaksas",IF('6a+c+n'!$Q109="C",'6a+c+n'!C109,0))</f>
        <v>0</v>
      </c>
      <c r="D109" s="76" t="n">
        <f aca="false">IF($C$4="citu pasākumu izmaksas",IF('6a+c+n'!$Q109="C",'6a+c+n'!D109,0))</f>
        <v>0</v>
      </c>
      <c r="E109" s="77"/>
      <c r="F109" s="75"/>
      <c r="G109" s="76"/>
      <c r="H109" s="76" t="n">
        <f aca="false">IF($C$4="citu pasākumu izmaksas",IF('6a+c+n'!$Q109="C",'6a+c+n'!H109,0))</f>
        <v>0</v>
      </c>
      <c r="I109" s="76"/>
      <c r="J109" s="76"/>
      <c r="K109" s="77" t="n">
        <f aca="false">IF($C$4="citu pasākumu izmaksas",IF('6a+c+n'!$Q109="C",'6a+c+n'!K109,0))</f>
        <v>0</v>
      </c>
      <c r="L109" s="238" t="n">
        <f aca="false">IF($C$4="citu pasākumu izmaksas",IF('6a+c+n'!$Q109="C",'6a+c+n'!L109,0))</f>
        <v>0</v>
      </c>
      <c r="M109" s="76" t="n">
        <f aca="false">IF($C$4="citu pasākumu izmaksas",IF('6a+c+n'!$Q109="C",'6a+c+n'!M109,0))</f>
        <v>0</v>
      </c>
      <c r="N109" s="76" t="n">
        <f aca="false">IF($C$4="citu pasākumu izmaksas",IF('6a+c+n'!$Q109="C",'6a+c+n'!N109,0))</f>
        <v>0</v>
      </c>
      <c r="O109" s="76" t="n">
        <f aca="false">IF($C$4="citu pasākumu izmaksas",IF('6a+c+n'!$Q109="C",'6a+c+n'!O109,0))</f>
        <v>0</v>
      </c>
      <c r="P109" s="77" t="n">
        <f aca="false">IF($C$4="citu pasākumu izmaksas",IF('6a+c+n'!$Q109="C",'6a+c+n'!P109,0))</f>
        <v>0</v>
      </c>
    </row>
    <row r="110" customFormat="false" ht="11.25" hidden="false" customHeight="false" outlineLevel="0" collapsed="false">
      <c r="A110" s="13" t="n">
        <f aca="false">IF(P110=0,0,IF(COUNTBLANK(P110)=1,0,COUNTA($P$14:P110)))</f>
        <v>0</v>
      </c>
      <c r="B110" s="76" t="n">
        <f aca="false">IF($C$4="citu pasākumu izmaksas",IF('6a+c+n'!$Q110="C",'6a+c+n'!B110,0))</f>
        <v>0</v>
      </c>
      <c r="C110" s="76" t="n">
        <f aca="false">IF($C$4="citu pasākumu izmaksas",IF('6a+c+n'!$Q110="C",'6a+c+n'!C110,0))</f>
        <v>0</v>
      </c>
      <c r="D110" s="76" t="n">
        <f aca="false">IF($C$4="citu pasākumu izmaksas",IF('6a+c+n'!$Q110="C",'6a+c+n'!D110,0))</f>
        <v>0</v>
      </c>
      <c r="E110" s="77"/>
      <c r="F110" s="75"/>
      <c r="G110" s="76"/>
      <c r="H110" s="76" t="n">
        <f aca="false">IF($C$4="citu pasākumu izmaksas",IF('6a+c+n'!$Q110="C",'6a+c+n'!H110,0))</f>
        <v>0</v>
      </c>
      <c r="I110" s="76"/>
      <c r="J110" s="76"/>
      <c r="K110" s="77" t="n">
        <f aca="false">IF($C$4="citu pasākumu izmaksas",IF('6a+c+n'!$Q110="C",'6a+c+n'!K110,0))</f>
        <v>0</v>
      </c>
      <c r="L110" s="238" t="n">
        <f aca="false">IF($C$4="citu pasākumu izmaksas",IF('6a+c+n'!$Q110="C",'6a+c+n'!L110,0))</f>
        <v>0</v>
      </c>
      <c r="M110" s="76" t="n">
        <f aca="false">IF($C$4="citu pasākumu izmaksas",IF('6a+c+n'!$Q110="C",'6a+c+n'!M110,0))</f>
        <v>0</v>
      </c>
      <c r="N110" s="76" t="n">
        <f aca="false">IF($C$4="citu pasākumu izmaksas",IF('6a+c+n'!$Q110="C",'6a+c+n'!N110,0))</f>
        <v>0</v>
      </c>
      <c r="O110" s="76" t="n">
        <f aca="false">IF($C$4="citu pasākumu izmaksas",IF('6a+c+n'!$Q110="C",'6a+c+n'!O110,0))</f>
        <v>0</v>
      </c>
      <c r="P110" s="77" t="n">
        <f aca="false">IF($C$4="citu pasākumu izmaksas",IF('6a+c+n'!$Q110="C",'6a+c+n'!P110,0))</f>
        <v>0</v>
      </c>
    </row>
    <row r="111" customFormat="false" ht="11.25" hidden="false" customHeight="false" outlineLevel="0" collapsed="false">
      <c r="A111" s="13" t="n">
        <f aca="false">IF(P111=0,0,IF(COUNTBLANK(P111)=1,0,COUNTA($P$14:P111)))</f>
        <v>0</v>
      </c>
      <c r="B111" s="76" t="n">
        <f aca="false">IF($C$4="citu pasākumu izmaksas",IF('6a+c+n'!$Q111="C",'6a+c+n'!B111,0))</f>
        <v>0</v>
      </c>
      <c r="C111" s="76" t="n">
        <f aca="false">IF($C$4="citu pasākumu izmaksas",IF('6a+c+n'!$Q111="C",'6a+c+n'!C111,0))</f>
        <v>0</v>
      </c>
      <c r="D111" s="76" t="n">
        <f aca="false">IF($C$4="citu pasākumu izmaksas",IF('6a+c+n'!$Q111="C",'6a+c+n'!D111,0))</f>
        <v>0</v>
      </c>
      <c r="E111" s="77"/>
      <c r="F111" s="75"/>
      <c r="G111" s="76"/>
      <c r="H111" s="76" t="n">
        <f aca="false">IF($C$4="citu pasākumu izmaksas",IF('6a+c+n'!$Q111="C",'6a+c+n'!H111,0))</f>
        <v>0</v>
      </c>
      <c r="I111" s="76"/>
      <c r="J111" s="76"/>
      <c r="K111" s="77" t="n">
        <f aca="false">IF($C$4="citu pasākumu izmaksas",IF('6a+c+n'!$Q111="C",'6a+c+n'!K111,0))</f>
        <v>0</v>
      </c>
      <c r="L111" s="238" t="n">
        <f aca="false">IF($C$4="citu pasākumu izmaksas",IF('6a+c+n'!$Q111="C",'6a+c+n'!L111,0))</f>
        <v>0</v>
      </c>
      <c r="M111" s="76" t="n">
        <f aca="false">IF($C$4="citu pasākumu izmaksas",IF('6a+c+n'!$Q111="C",'6a+c+n'!M111,0))</f>
        <v>0</v>
      </c>
      <c r="N111" s="76" t="n">
        <f aca="false">IF($C$4="citu pasākumu izmaksas",IF('6a+c+n'!$Q111="C",'6a+c+n'!N111,0))</f>
        <v>0</v>
      </c>
      <c r="O111" s="76" t="n">
        <f aca="false">IF($C$4="citu pasākumu izmaksas",IF('6a+c+n'!$Q111="C",'6a+c+n'!O111,0))</f>
        <v>0</v>
      </c>
      <c r="P111" s="77" t="n">
        <f aca="false">IF($C$4="citu pasākumu izmaksas",IF('6a+c+n'!$Q111="C",'6a+c+n'!P111,0))</f>
        <v>0</v>
      </c>
    </row>
    <row r="112" customFormat="false" ht="11.25" hidden="false" customHeight="false" outlineLevel="0" collapsed="false">
      <c r="A112" s="13" t="n">
        <f aca="false">IF(P112=0,0,IF(COUNTBLANK(P112)=1,0,COUNTA($P$14:P112)))</f>
        <v>0</v>
      </c>
      <c r="B112" s="76" t="n">
        <f aca="false">IF($C$4="citu pasākumu izmaksas",IF('6a+c+n'!$Q112="C",'6a+c+n'!B112,0))</f>
        <v>0</v>
      </c>
      <c r="C112" s="76" t="n">
        <f aca="false">IF($C$4="citu pasākumu izmaksas",IF('6a+c+n'!$Q112="C",'6a+c+n'!C112,0))</f>
        <v>0</v>
      </c>
      <c r="D112" s="76" t="n">
        <f aca="false">IF($C$4="citu pasākumu izmaksas",IF('6a+c+n'!$Q112="C",'6a+c+n'!D112,0))</f>
        <v>0</v>
      </c>
      <c r="E112" s="77"/>
      <c r="F112" s="75"/>
      <c r="G112" s="76"/>
      <c r="H112" s="76" t="n">
        <f aca="false">IF($C$4="citu pasākumu izmaksas",IF('6a+c+n'!$Q112="C",'6a+c+n'!H112,0))</f>
        <v>0</v>
      </c>
      <c r="I112" s="76"/>
      <c r="J112" s="76"/>
      <c r="K112" s="77" t="n">
        <f aca="false">IF($C$4="citu pasākumu izmaksas",IF('6a+c+n'!$Q112="C",'6a+c+n'!K112,0))</f>
        <v>0</v>
      </c>
      <c r="L112" s="238" t="n">
        <f aca="false">IF($C$4="citu pasākumu izmaksas",IF('6a+c+n'!$Q112="C",'6a+c+n'!L112,0))</f>
        <v>0</v>
      </c>
      <c r="M112" s="76" t="n">
        <f aca="false">IF($C$4="citu pasākumu izmaksas",IF('6a+c+n'!$Q112="C",'6a+c+n'!M112,0))</f>
        <v>0</v>
      </c>
      <c r="N112" s="76" t="n">
        <f aca="false">IF($C$4="citu pasākumu izmaksas",IF('6a+c+n'!$Q112="C",'6a+c+n'!N112,0))</f>
        <v>0</v>
      </c>
      <c r="O112" s="76" t="n">
        <f aca="false">IF($C$4="citu pasākumu izmaksas",IF('6a+c+n'!$Q112="C",'6a+c+n'!O112,0))</f>
        <v>0</v>
      </c>
      <c r="P112" s="77" t="n">
        <f aca="false">IF($C$4="citu pasākumu izmaksas",IF('6a+c+n'!$Q112="C",'6a+c+n'!P112,0))</f>
        <v>0</v>
      </c>
    </row>
    <row r="113" customFormat="false" ht="11.25" hidden="false" customHeight="false" outlineLevel="0" collapsed="false">
      <c r="A113" s="13" t="n">
        <f aca="false">IF(P113=0,0,IF(COUNTBLANK(P113)=1,0,COUNTA($P$14:P113)))</f>
        <v>0</v>
      </c>
      <c r="B113" s="76" t="n">
        <f aca="false">IF($C$4="citu pasākumu izmaksas",IF('6a+c+n'!$Q113="C",'6a+c+n'!B113,0))</f>
        <v>0</v>
      </c>
      <c r="C113" s="76" t="n">
        <f aca="false">IF($C$4="citu pasākumu izmaksas",IF('6a+c+n'!$Q113="C",'6a+c+n'!C113,0))</f>
        <v>0</v>
      </c>
      <c r="D113" s="76" t="n">
        <f aca="false">IF($C$4="citu pasākumu izmaksas",IF('6a+c+n'!$Q113="C",'6a+c+n'!D113,0))</f>
        <v>0</v>
      </c>
      <c r="E113" s="77"/>
      <c r="F113" s="75"/>
      <c r="G113" s="76"/>
      <c r="H113" s="76" t="n">
        <f aca="false">IF($C$4="citu pasākumu izmaksas",IF('6a+c+n'!$Q113="C",'6a+c+n'!H113,0))</f>
        <v>0</v>
      </c>
      <c r="I113" s="76"/>
      <c r="J113" s="76"/>
      <c r="K113" s="77" t="n">
        <f aca="false">IF($C$4="citu pasākumu izmaksas",IF('6a+c+n'!$Q113="C",'6a+c+n'!K113,0))</f>
        <v>0</v>
      </c>
      <c r="L113" s="238" t="n">
        <f aca="false">IF($C$4="citu pasākumu izmaksas",IF('6a+c+n'!$Q113="C",'6a+c+n'!L113,0))</f>
        <v>0</v>
      </c>
      <c r="M113" s="76" t="n">
        <f aca="false">IF($C$4="citu pasākumu izmaksas",IF('6a+c+n'!$Q113="C",'6a+c+n'!M113,0))</f>
        <v>0</v>
      </c>
      <c r="N113" s="76" t="n">
        <f aca="false">IF($C$4="citu pasākumu izmaksas",IF('6a+c+n'!$Q113="C",'6a+c+n'!N113,0))</f>
        <v>0</v>
      </c>
      <c r="O113" s="76" t="n">
        <f aca="false">IF($C$4="citu pasākumu izmaksas",IF('6a+c+n'!$Q113="C",'6a+c+n'!O113,0))</f>
        <v>0</v>
      </c>
      <c r="P113" s="77" t="n">
        <f aca="false">IF($C$4="citu pasākumu izmaksas",IF('6a+c+n'!$Q113="C",'6a+c+n'!P113,0))</f>
        <v>0</v>
      </c>
    </row>
    <row r="114" customFormat="false" ht="11.25" hidden="false" customHeight="false" outlineLevel="0" collapsed="false">
      <c r="A114" s="13" t="n">
        <f aca="false">IF(P114=0,0,IF(COUNTBLANK(P114)=1,0,COUNTA($P$14:P114)))</f>
        <v>0</v>
      </c>
      <c r="B114" s="76" t="n">
        <f aca="false">IF($C$4="citu pasākumu izmaksas",IF('6a+c+n'!$Q114="C",'6a+c+n'!B114,0))</f>
        <v>0</v>
      </c>
      <c r="C114" s="76" t="n">
        <f aca="false">IF($C$4="citu pasākumu izmaksas",IF('6a+c+n'!$Q114="C",'6a+c+n'!C114,0))</f>
        <v>0</v>
      </c>
      <c r="D114" s="76" t="n">
        <f aca="false">IF($C$4="citu pasākumu izmaksas",IF('6a+c+n'!$Q114="C",'6a+c+n'!D114,0))</f>
        <v>0</v>
      </c>
      <c r="E114" s="77"/>
      <c r="F114" s="75"/>
      <c r="G114" s="76"/>
      <c r="H114" s="76" t="n">
        <f aca="false">IF($C$4="citu pasākumu izmaksas",IF('6a+c+n'!$Q114="C",'6a+c+n'!H114,0))</f>
        <v>0</v>
      </c>
      <c r="I114" s="76"/>
      <c r="J114" s="76"/>
      <c r="K114" s="77" t="n">
        <f aca="false">IF($C$4="citu pasākumu izmaksas",IF('6a+c+n'!$Q114="C",'6a+c+n'!K114,0))</f>
        <v>0</v>
      </c>
      <c r="L114" s="238" t="n">
        <f aca="false">IF($C$4="citu pasākumu izmaksas",IF('6a+c+n'!$Q114="C",'6a+c+n'!L114,0))</f>
        <v>0</v>
      </c>
      <c r="M114" s="76" t="n">
        <f aca="false">IF($C$4="citu pasākumu izmaksas",IF('6a+c+n'!$Q114="C",'6a+c+n'!M114,0))</f>
        <v>0</v>
      </c>
      <c r="N114" s="76" t="n">
        <f aca="false">IF($C$4="citu pasākumu izmaksas",IF('6a+c+n'!$Q114="C",'6a+c+n'!N114,0))</f>
        <v>0</v>
      </c>
      <c r="O114" s="76" t="n">
        <f aca="false">IF($C$4="citu pasākumu izmaksas",IF('6a+c+n'!$Q114="C",'6a+c+n'!O114,0))</f>
        <v>0</v>
      </c>
      <c r="P114" s="77" t="n">
        <f aca="false">IF($C$4="citu pasākumu izmaksas",IF('6a+c+n'!$Q114="C",'6a+c+n'!P114,0))</f>
        <v>0</v>
      </c>
    </row>
    <row r="115" customFormat="false" ht="11.25" hidden="false" customHeight="false" outlineLevel="0" collapsed="false">
      <c r="A115" s="13" t="n">
        <f aca="false">IF(P115=0,0,IF(COUNTBLANK(P115)=1,0,COUNTA($P$14:P115)))</f>
        <v>0</v>
      </c>
      <c r="B115" s="76" t="n">
        <f aca="false">IF($C$4="citu pasākumu izmaksas",IF('6a+c+n'!$Q115="C",'6a+c+n'!B115,0))</f>
        <v>0</v>
      </c>
      <c r="C115" s="76" t="n">
        <f aca="false">IF($C$4="citu pasākumu izmaksas",IF('6a+c+n'!$Q115="C",'6a+c+n'!C115,0))</f>
        <v>0</v>
      </c>
      <c r="D115" s="76" t="n">
        <f aca="false">IF($C$4="citu pasākumu izmaksas",IF('6a+c+n'!$Q115="C",'6a+c+n'!D115,0))</f>
        <v>0</v>
      </c>
      <c r="E115" s="77"/>
      <c r="F115" s="75"/>
      <c r="G115" s="76"/>
      <c r="H115" s="76" t="n">
        <f aca="false">IF($C$4="citu pasākumu izmaksas",IF('6a+c+n'!$Q115="C",'6a+c+n'!H115,0))</f>
        <v>0</v>
      </c>
      <c r="I115" s="76"/>
      <c r="J115" s="76"/>
      <c r="K115" s="77" t="n">
        <f aca="false">IF($C$4="citu pasākumu izmaksas",IF('6a+c+n'!$Q115="C",'6a+c+n'!K115,0))</f>
        <v>0</v>
      </c>
      <c r="L115" s="238" t="n">
        <f aca="false">IF($C$4="citu pasākumu izmaksas",IF('6a+c+n'!$Q115="C",'6a+c+n'!L115,0))</f>
        <v>0</v>
      </c>
      <c r="M115" s="76" t="n">
        <f aca="false">IF($C$4="citu pasākumu izmaksas",IF('6a+c+n'!$Q115="C",'6a+c+n'!M115,0))</f>
        <v>0</v>
      </c>
      <c r="N115" s="76" t="n">
        <f aca="false">IF($C$4="citu pasākumu izmaksas",IF('6a+c+n'!$Q115="C",'6a+c+n'!N115,0))</f>
        <v>0</v>
      </c>
      <c r="O115" s="76" t="n">
        <f aca="false">IF($C$4="citu pasākumu izmaksas",IF('6a+c+n'!$Q115="C",'6a+c+n'!O115,0))</f>
        <v>0</v>
      </c>
      <c r="P115" s="77" t="n">
        <f aca="false">IF($C$4="citu pasākumu izmaksas",IF('6a+c+n'!$Q115="C",'6a+c+n'!P115,0))</f>
        <v>0</v>
      </c>
    </row>
    <row r="116" customFormat="false" ht="11.25" hidden="false" customHeight="false" outlineLevel="0" collapsed="false">
      <c r="A116" s="13" t="n">
        <f aca="false">IF(P116=0,0,IF(COUNTBLANK(P116)=1,0,COUNTA($P$14:P116)))</f>
        <v>0</v>
      </c>
      <c r="B116" s="76" t="n">
        <f aca="false">IF($C$4="citu pasākumu izmaksas",IF('6a+c+n'!$Q116="C",'6a+c+n'!B116,0))</f>
        <v>0</v>
      </c>
      <c r="C116" s="76" t="n">
        <f aca="false">IF($C$4="citu pasākumu izmaksas",IF('6a+c+n'!$Q116="C",'6a+c+n'!C116,0))</f>
        <v>0</v>
      </c>
      <c r="D116" s="76" t="n">
        <f aca="false">IF($C$4="citu pasākumu izmaksas",IF('6a+c+n'!$Q116="C",'6a+c+n'!D116,0))</f>
        <v>0</v>
      </c>
      <c r="E116" s="77"/>
      <c r="F116" s="75"/>
      <c r="G116" s="76"/>
      <c r="H116" s="76" t="n">
        <f aca="false">IF($C$4="citu pasākumu izmaksas",IF('6a+c+n'!$Q116="C",'6a+c+n'!H116,0))</f>
        <v>0</v>
      </c>
      <c r="I116" s="76"/>
      <c r="J116" s="76"/>
      <c r="K116" s="77" t="n">
        <f aca="false">IF($C$4="citu pasākumu izmaksas",IF('6a+c+n'!$Q116="C",'6a+c+n'!K116,0))</f>
        <v>0</v>
      </c>
      <c r="L116" s="238" t="n">
        <f aca="false">IF($C$4="citu pasākumu izmaksas",IF('6a+c+n'!$Q116="C",'6a+c+n'!L116,0))</f>
        <v>0</v>
      </c>
      <c r="M116" s="76" t="n">
        <f aca="false">IF($C$4="citu pasākumu izmaksas",IF('6a+c+n'!$Q116="C",'6a+c+n'!M116,0))</f>
        <v>0</v>
      </c>
      <c r="N116" s="76" t="n">
        <f aca="false">IF($C$4="citu pasākumu izmaksas",IF('6a+c+n'!$Q116="C",'6a+c+n'!N116,0))</f>
        <v>0</v>
      </c>
      <c r="O116" s="76" t="n">
        <f aca="false">IF($C$4="citu pasākumu izmaksas",IF('6a+c+n'!$Q116="C",'6a+c+n'!O116,0))</f>
        <v>0</v>
      </c>
      <c r="P116" s="77" t="n">
        <f aca="false">IF($C$4="citu pasākumu izmaksas",IF('6a+c+n'!$Q116="C",'6a+c+n'!P116,0))</f>
        <v>0</v>
      </c>
    </row>
    <row r="117" customFormat="false" ht="11.25" hidden="false" customHeight="false" outlineLevel="0" collapsed="false">
      <c r="A117" s="13" t="n">
        <f aca="false">IF(P117=0,0,IF(COUNTBLANK(P117)=1,0,COUNTA($P$14:P117)))</f>
        <v>0</v>
      </c>
      <c r="B117" s="76" t="n">
        <f aca="false">IF($C$4="citu pasākumu izmaksas",IF('6a+c+n'!$Q117="C",'6a+c+n'!B117,0))</f>
        <v>0</v>
      </c>
      <c r="C117" s="76" t="n">
        <f aca="false">IF($C$4="citu pasākumu izmaksas",IF('6a+c+n'!$Q117="C",'6a+c+n'!C117,0))</f>
        <v>0</v>
      </c>
      <c r="D117" s="76" t="n">
        <f aca="false">IF($C$4="citu pasākumu izmaksas",IF('6a+c+n'!$Q117="C",'6a+c+n'!D117,0))</f>
        <v>0</v>
      </c>
      <c r="E117" s="77"/>
      <c r="F117" s="75"/>
      <c r="G117" s="76"/>
      <c r="H117" s="76" t="n">
        <f aca="false">IF($C$4="citu pasākumu izmaksas",IF('6a+c+n'!$Q117="C",'6a+c+n'!H117,0))</f>
        <v>0</v>
      </c>
      <c r="I117" s="76"/>
      <c r="J117" s="76"/>
      <c r="K117" s="77" t="n">
        <f aca="false">IF($C$4="citu pasākumu izmaksas",IF('6a+c+n'!$Q117="C",'6a+c+n'!K117,0))</f>
        <v>0</v>
      </c>
      <c r="L117" s="238" t="n">
        <f aca="false">IF($C$4="citu pasākumu izmaksas",IF('6a+c+n'!$Q117="C",'6a+c+n'!L117,0))</f>
        <v>0</v>
      </c>
      <c r="M117" s="76" t="n">
        <f aca="false">IF($C$4="citu pasākumu izmaksas",IF('6a+c+n'!$Q117="C",'6a+c+n'!M117,0))</f>
        <v>0</v>
      </c>
      <c r="N117" s="76" t="n">
        <f aca="false">IF($C$4="citu pasākumu izmaksas",IF('6a+c+n'!$Q117="C",'6a+c+n'!N117,0))</f>
        <v>0</v>
      </c>
      <c r="O117" s="76" t="n">
        <f aca="false">IF($C$4="citu pasākumu izmaksas",IF('6a+c+n'!$Q117="C",'6a+c+n'!O117,0))</f>
        <v>0</v>
      </c>
      <c r="P117" s="77" t="n">
        <f aca="false">IF($C$4="citu pasākumu izmaksas",IF('6a+c+n'!$Q117="C",'6a+c+n'!P117,0))</f>
        <v>0</v>
      </c>
    </row>
    <row r="118" customFormat="false" ht="11.25" hidden="false" customHeight="false" outlineLevel="0" collapsed="false">
      <c r="A118" s="13" t="n">
        <f aca="false">IF(P118=0,0,IF(COUNTBLANK(P118)=1,0,COUNTA($P$14:P118)))</f>
        <v>0</v>
      </c>
      <c r="B118" s="76" t="n">
        <f aca="false">IF($C$4="citu pasākumu izmaksas",IF('6a+c+n'!$Q118="C",'6a+c+n'!B118,0))</f>
        <v>0</v>
      </c>
      <c r="C118" s="76" t="n">
        <f aca="false">IF($C$4="citu pasākumu izmaksas",IF('6a+c+n'!$Q118="C",'6a+c+n'!C118,0))</f>
        <v>0</v>
      </c>
      <c r="D118" s="76" t="n">
        <f aca="false">IF($C$4="citu pasākumu izmaksas",IF('6a+c+n'!$Q118="C",'6a+c+n'!D118,0))</f>
        <v>0</v>
      </c>
      <c r="E118" s="77"/>
      <c r="F118" s="75"/>
      <c r="G118" s="76"/>
      <c r="H118" s="76" t="n">
        <f aca="false">IF($C$4="citu pasākumu izmaksas",IF('6a+c+n'!$Q118="C",'6a+c+n'!H118,0))</f>
        <v>0</v>
      </c>
      <c r="I118" s="76"/>
      <c r="J118" s="76"/>
      <c r="K118" s="77" t="n">
        <f aca="false">IF($C$4="citu pasākumu izmaksas",IF('6a+c+n'!$Q118="C",'6a+c+n'!K118,0))</f>
        <v>0</v>
      </c>
      <c r="L118" s="238" t="n">
        <f aca="false">IF($C$4="citu pasākumu izmaksas",IF('6a+c+n'!$Q118="C",'6a+c+n'!L118,0))</f>
        <v>0</v>
      </c>
      <c r="M118" s="76" t="n">
        <f aca="false">IF($C$4="citu pasākumu izmaksas",IF('6a+c+n'!$Q118="C",'6a+c+n'!M118,0))</f>
        <v>0</v>
      </c>
      <c r="N118" s="76" t="n">
        <f aca="false">IF($C$4="citu pasākumu izmaksas",IF('6a+c+n'!$Q118="C",'6a+c+n'!N118,0))</f>
        <v>0</v>
      </c>
      <c r="O118" s="76" t="n">
        <f aca="false">IF($C$4="citu pasākumu izmaksas",IF('6a+c+n'!$Q118="C",'6a+c+n'!O118,0))</f>
        <v>0</v>
      </c>
      <c r="P118" s="77" t="n">
        <f aca="false">IF($C$4="citu pasākumu izmaksas",IF('6a+c+n'!$Q118="C",'6a+c+n'!P118,0))</f>
        <v>0</v>
      </c>
    </row>
    <row r="119" customFormat="false" ht="11.25" hidden="false" customHeight="false" outlineLevel="0" collapsed="false">
      <c r="A119" s="13" t="n">
        <f aca="false">IF(P119=0,0,IF(COUNTBLANK(P119)=1,0,COUNTA($P$14:P119)))</f>
        <v>0</v>
      </c>
      <c r="B119" s="76" t="n">
        <f aca="false">IF($C$4="citu pasākumu izmaksas",IF('6a+c+n'!$Q119="C",'6a+c+n'!B119,0))</f>
        <v>0</v>
      </c>
      <c r="C119" s="76" t="n">
        <f aca="false">IF($C$4="citu pasākumu izmaksas",IF('6a+c+n'!$Q119="C",'6a+c+n'!C119,0))</f>
        <v>0</v>
      </c>
      <c r="D119" s="76" t="n">
        <f aca="false">IF($C$4="citu pasākumu izmaksas",IF('6a+c+n'!$Q119="C",'6a+c+n'!D119,0))</f>
        <v>0</v>
      </c>
      <c r="E119" s="77"/>
      <c r="F119" s="75"/>
      <c r="G119" s="76"/>
      <c r="H119" s="76" t="n">
        <f aca="false">IF($C$4="citu pasākumu izmaksas",IF('6a+c+n'!$Q119="C",'6a+c+n'!H119,0))</f>
        <v>0</v>
      </c>
      <c r="I119" s="76"/>
      <c r="J119" s="76"/>
      <c r="K119" s="77" t="n">
        <f aca="false">IF($C$4="citu pasākumu izmaksas",IF('6a+c+n'!$Q119="C",'6a+c+n'!K119,0))</f>
        <v>0</v>
      </c>
      <c r="L119" s="238" t="n">
        <f aca="false">IF($C$4="citu pasākumu izmaksas",IF('6a+c+n'!$Q119="C",'6a+c+n'!L119,0))</f>
        <v>0</v>
      </c>
      <c r="M119" s="76" t="n">
        <f aca="false">IF($C$4="citu pasākumu izmaksas",IF('6a+c+n'!$Q119="C",'6a+c+n'!M119,0))</f>
        <v>0</v>
      </c>
      <c r="N119" s="76" t="n">
        <f aca="false">IF($C$4="citu pasākumu izmaksas",IF('6a+c+n'!$Q119="C",'6a+c+n'!N119,0))</f>
        <v>0</v>
      </c>
      <c r="O119" s="76" t="n">
        <f aca="false">IF($C$4="citu pasākumu izmaksas",IF('6a+c+n'!$Q119="C",'6a+c+n'!O119,0))</f>
        <v>0</v>
      </c>
      <c r="P119" s="77" t="n">
        <f aca="false">IF($C$4="citu pasākumu izmaksas",IF('6a+c+n'!$Q119="C",'6a+c+n'!P119,0))</f>
        <v>0</v>
      </c>
    </row>
    <row r="120" customFormat="false" ht="11.25" hidden="false" customHeight="false" outlineLevel="0" collapsed="false">
      <c r="A120" s="13" t="n">
        <f aca="false">IF(P120=0,0,IF(COUNTBLANK(P120)=1,0,COUNTA($P$14:P120)))</f>
        <v>0</v>
      </c>
      <c r="B120" s="76" t="n">
        <f aca="false">IF($C$4="citu pasākumu izmaksas",IF('6a+c+n'!$Q120="C",'6a+c+n'!B120,0))</f>
        <v>0</v>
      </c>
      <c r="C120" s="76" t="n">
        <f aca="false">IF($C$4="citu pasākumu izmaksas",IF('6a+c+n'!$Q120="C",'6a+c+n'!C120,0))</f>
        <v>0</v>
      </c>
      <c r="D120" s="76" t="n">
        <f aca="false">IF($C$4="citu pasākumu izmaksas",IF('6a+c+n'!$Q120="C",'6a+c+n'!D120,0))</f>
        <v>0</v>
      </c>
      <c r="E120" s="77"/>
      <c r="F120" s="75"/>
      <c r="G120" s="76"/>
      <c r="H120" s="76" t="n">
        <f aca="false">IF($C$4="citu pasākumu izmaksas",IF('6a+c+n'!$Q120="C",'6a+c+n'!H120,0))</f>
        <v>0</v>
      </c>
      <c r="I120" s="76"/>
      <c r="J120" s="76"/>
      <c r="K120" s="77" t="n">
        <f aca="false">IF($C$4="citu pasākumu izmaksas",IF('6a+c+n'!$Q120="C",'6a+c+n'!K120,0))</f>
        <v>0</v>
      </c>
      <c r="L120" s="238" t="n">
        <f aca="false">IF($C$4="citu pasākumu izmaksas",IF('6a+c+n'!$Q120="C",'6a+c+n'!L120,0))</f>
        <v>0</v>
      </c>
      <c r="M120" s="76" t="n">
        <f aca="false">IF($C$4="citu pasākumu izmaksas",IF('6a+c+n'!$Q120="C",'6a+c+n'!M120,0))</f>
        <v>0</v>
      </c>
      <c r="N120" s="76" t="n">
        <f aca="false">IF($C$4="citu pasākumu izmaksas",IF('6a+c+n'!$Q120="C",'6a+c+n'!N120,0))</f>
        <v>0</v>
      </c>
      <c r="O120" s="76" t="n">
        <f aca="false">IF($C$4="citu pasākumu izmaksas",IF('6a+c+n'!$Q120="C",'6a+c+n'!O120,0))</f>
        <v>0</v>
      </c>
      <c r="P120" s="77" t="n">
        <f aca="false">IF($C$4="citu pasākumu izmaksas",IF('6a+c+n'!$Q120="C",'6a+c+n'!P120,0))</f>
        <v>0</v>
      </c>
    </row>
    <row r="121" customFormat="false" ht="11.25" hidden="false" customHeight="false" outlineLevel="0" collapsed="false">
      <c r="A121" s="13" t="n">
        <f aca="false">IF(P121=0,0,IF(COUNTBLANK(P121)=1,0,COUNTA($P$14:P121)))</f>
        <v>0</v>
      </c>
      <c r="B121" s="76" t="n">
        <f aca="false">IF($C$4="citu pasākumu izmaksas",IF('6a+c+n'!$Q121="C",'6a+c+n'!B121,0))</f>
        <v>0</v>
      </c>
      <c r="C121" s="76" t="n">
        <f aca="false">IF($C$4="citu pasākumu izmaksas",IF('6a+c+n'!$Q121="C",'6a+c+n'!C121,0))</f>
        <v>0</v>
      </c>
      <c r="D121" s="76" t="n">
        <f aca="false">IF($C$4="citu pasākumu izmaksas",IF('6a+c+n'!$Q121="C",'6a+c+n'!D121,0))</f>
        <v>0</v>
      </c>
      <c r="E121" s="77"/>
      <c r="F121" s="75"/>
      <c r="G121" s="76"/>
      <c r="H121" s="76" t="n">
        <f aca="false">IF($C$4="citu pasākumu izmaksas",IF('6a+c+n'!$Q121="C",'6a+c+n'!H121,0))</f>
        <v>0</v>
      </c>
      <c r="I121" s="76"/>
      <c r="J121" s="76"/>
      <c r="K121" s="77" t="n">
        <f aca="false">IF($C$4="citu pasākumu izmaksas",IF('6a+c+n'!$Q121="C",'6a+c+n'!K121,0))</f>
        <v>0</v>
      </c>
      <c r="L121" s="238" t="n">
        <f aca="false">IF($C$4="citu pasākumu izmaksas",IF('6a+c+n'!$Q121="C",'6a+c+n'!L121,0))</f>
        <v>0</v>
      </c>
      <c r="M121" s="76" t="n">
        <f aca="false">IF($C$4="citu pasākumu izmaksas",IF('6a+c+n'!$Q121="C",'6a+c+n'!M121,0))</f>
        <v>0</v>
      </c>
      <c r="N121" s="76" t="n">
        <f aca="false">IF($C$4="citu pasākumu izmaksas",IF('6a+c+n'!$Q121="C",'6a+c+n'!N121,0))</f>
        <v>0</v>
      </c>
      <c r="O121" s="76" t="n">
        <f aca="false">IF($C$4="citu pasākumu izmaksas",IF('6a+c+n'!$Q121="C",'6a+c+n'!O121,0))</f>
        <v>0</v>
      </c>
      <c r="P121" s="77" t="n">
        <f aca="false">IF($C$4="citu pasākumu izmaksas",IF('6a+c+n'!$Q121="C",'6a+c+n'!P121,0))</f>
        <v>0</v>
      </c>
    </row>
    <row r="122" customFormat="false" ht="11.25" hidden="false" customHeight="false" outlineLevel="0" collapsed="false">
      <c r="A122" s="13" t="n">
        <f aca="false">IF(P122=0,0,IF(COUNTBLANK(P122)=1,0,COUNTA($P$14:P122)))</f>
        <v>0</v>
      </c>
      <c r="B122" s="76" t="n">
        <f aca="false">IF($C$4="citu pasākumu izmaksas",IF('6a+c+n'!$Q122="C",'6a+c+n'!B122,0))</f>
        <v>0</v>
      </c>
      <c r="C122" s="76" t="n">
        <f aca="false">IF($C$4="citu pasākumu izmaksas",IF('6a+c+n'!$Q122="C",'6a+c+n'!C122,0))</f>
        <v>0</v>
      </c>
      <c r="D122" s="76" t="n">
        <f aca="false">IF($C$4="citu pasākumu izmaksas",IF('6a+c+n'!$Q122="C",'6a+c+n'!D122,0))</f>
        <v>0</v>
      </c>
      <c r="E122" s="77"/>
      <c r="F122" s="75"/>
      <c r="G122" s="76"/>
      <c r="H122" s="76" t="n">
        <f aca="false">IF($C$4="citu pasākumu izmaksas",IF('6a+c+n'!$Q122="C",'6a+c+n'!H122,0))</f>
        <v>0</v>
      </c>
      <c r="I122" s="76"/>
      <c r="J122" s="76"/>
      <c r="K122" s="77" t="n">
        <f aca="false">IF($C$4="citu pasākumu izmaksas",IF('6a+c+n'!$Q122="C",'6a+c+n'!K122,0))</f>
        <v>0</v>
      </c>
      <c r="L122" s="238" t="n">
        <f aca="false">IF($C$4="citu pasākumu izmaksas",IF('6a+c+n'!$Q122="C",'6a+c+n'!L122,0))</f>
        <v>0</v>
      </c>
      <c r="M122" s="76" t="n">
        <f aca="false">IF($C$4="citu pasākumu izmaksas",IF('6a+c+n'!$Q122="C",'6a+c+n'!M122,0))</f>
        <v>0</v>
      </c>
      <c r="N122" s="76" t="n">
        <f aca="false">IF($C$4="citu pasākumu izmaksas",IF('6a+c+n'!$Q122="C",'6a+c+n'!N122,0))</f>
        <v>0</v>
      </c>
      <c r="O122" s="76" t="n">
        <f aca="false">IF($C$4="citu pasākumu izmaksas",IF('6a+c+n'!$Q122="C",'6a+c+n'!O122,0))</f>
        <v>0</v>
      </c>
      <c r="P122" s="77" t="n">
        <f aca="false">IF($C$4="citu pasākumu izmaksas",IF('6a+c+n'!$Q122="C",'6a+c+n'!P122,0))</f>
        <v>0</v>
      </c>
    </row>
    <row r="123" customFormat="false" ht="11.25" hidden="false" customHeight="false" outlineLevel="0" collapsed="false">
      <c r="A123" s="13" t="n">
        <f aca="false">IF(P123=0,0,IF(COUNTBLANK(P123)=1,0,COUNTA($P$14:P123)))</f>
        <v>0</v>
      </c>
      <c r="B123" s="76" t="n">
        <f aca="false">IF($C$4="citu pasākumu izmaksas",IF('6a+c+n'!$Q123="C",'6a+c+n'!B123,0))</f>
        <v>0</v>
      </c>
      <c r="C123" s="76" t="n">
        <f aca="false">IF($C$4="citu pasākumu izmaksas",IF('6a+c+n'!$Q123="C",'6a+c+n'!C123,0))</f>
        <v>0</v>
      </c>
      <c r="D123" s="76" t="n">
        <f aca="false">IF($C$4="citu pasākumu izmaksas",IF('6a+c+n'!$Q123="C",'6a+c+n'!D123,0))</f>
        <v>0</v>
      </c>
      <c r="E123" s="77"/>
      <c r="F123" s="75"/>
      <c r="G123" s="76"/>
      <c r="H123" s="76" t="n">
        <f aca="false">IF($C$4="citu pasākumu izmaksas",IF('6a+c+n'!$Q123="C",'6a+c+n'!H123,0))</f>
        <v>0</v>
      </c>
      <c r="I123" s="76"/>
      <c r="J123" s="76"/>
      <c r="K123" s="77" t="n">
        <f aca="false">IF($C$4="citu pasākumu izmaksas",IF('6a+c+n'!$Q123="C",'6a+c+n'!K123,0))</f>
        <v>0</v>
      </c>
      <c r="L123" s="238" t="n">
        <f aca="false">IF($C$4="citu pasākumu izmaksas",IF('6a+c+n'!$Q123="C",'6a+c+n'!L123,0))</f>
        <v>0</v>
      </c>
      <c r="M123" s="76" t="n">
        <f aca="false">IF($C$4="citu pasākumu izmaksas",IF('6a+c+n'!$Q123="C",'6a+c+n'!M123,0))</f>
        <v>0</v>
      </c>
      <c r="N123" s="76" t="n">
        <f aca="false">IF($C$4="citu pasākumu izmaksas",IF('6a+c+n'!$Q123="C",'6a+c+n'!N123,0))</f>
        <v>0</v>
      </c>
      <c r="O123" s="76" t="n">
        <f aca="false">IF($C$4="citu pasākumu izmaksas",IF('6a+c+n'!$Q123="C",'6a+c+n'!O123,0))</f>
        <v>0</v>
      </c>
      <c r="P123" s="77" t="n">
        <f aca="false">IF($C$4="citu pasākumu izmaksas",IF('6a+c+n'!$Q123="C",'6a+c+n'!P123,0))</f>
        <v>0</v>
      </c>
    </row>
    <row r="124" customFormat="false" ht="11.25" hidden="false" customHeight="false" outlineLevel="0" collapsed="false">
      <c r="A124" s="13" t="n">
        <f aca="false">IF(P124=0,0,IF(COUNTBLANK(P124)=1,0,COUNTA($P$14:P124)))</f>
        <v>0</v>
      </c>
      <c r="B124" s="76" t="n">
        <f aca="false">IF($C$4="citu pasākumu izmaksas",IF('6a+c+n'!$Q124="C",'6a+c+n'!B124,0))</f>
        <v>0</v>
      </c>
      <c r="C124" s="76" t="n">
        <f aca="false">IF($C$4="citu pasākumu izmaksas",IF('6a+c+n'!$Q124="C",'6a+c+n'!C124,0))</f>
        <v>0</v>
      </c>
      <c r="D124" s="76" t="n">
        <f aca="false">IF($C$4="citu pasākumu izmaksas",IF('6a+c+n'!$Q124="C",'6a+c+n'!D124,0))</f>
        <v>0</v>
      </c>
      <c r="E124" s="77"/>
      <c r="F124" s="75"/>
      <c r="G124" s="76"/>
      <c r="H124" s="76" t="n">
        <f aca="false">IF($C$4="citu pasākumu izmaksas",IF('6a+c+n'!$Q124="C",'6a+c+n'!H124,0))</f>
        <v>0</v>
      </c>
      <c r="I124" s="76"/>
      <c r="J124" s="76"/>
      <c r="K124" s="77" t="n">
        <f aca="false">IF($C$4="citu pasākumu izmaksas",IF('6a+c+n'!$Q124="C",'6a+c+n'!K124,0))</f>
        <v>0</v>
      </c>
      <c r="L124" s="238" t="n">
        <f aca="false">IF($C$4="citu pasākumu izmaksas",IF('6a+c+n'!$Q124="C",'6a+c+n'!L124,0))</f>
        <v>0</v>
      </c>
      <c r="M124" s="76" t="n">
        <f aca="false">IF($C$4="citu pasākumu izmaksas",IF('6a+c+n'!$Q124="C",'6a+c+n'!M124,0))</f>
        <v>0</v>
      </c>
      <c r="N124" s="76" t="n">
        <f aca="false">IF($C$4="citu pasākumu izmaksas",IF('6a+c+n'!$Q124="C",'6a+c+n'!N124,0))</f>
        <v>0</v>
      </c>
      <c r="O124" s="76" t="n">
        <f aca="false">IF($C$4="citu pasākumu izmaksas",IF('6a+c+n'!$Q124="C",'6a+c+n'!O124,0))</f>
        <v>0</v>
      </c>
      <c r="P124" s="77" t="n">
        <f aca="false">IF($C$4="citu pasākumu izmaksas",IF('6a+c+n'!$Q124="C",'6a+c+n'!P124,0))</f>
        <v>0</v>
      </c>
    </row>
    <row r="125" customFormat="false" ht="11.25" hidden="false" customHeight="false" outlineLevel="0" collapsed="false">
      <c r="A125" s="13" t="n">
        <f aca="false">IF(P125=0,0,IF(COUNTBLANK(P125)=1,0,COUNTA($P$14:P125)))</f>
        <v>0</v>
      </c>
      <c r="B125" s="76" t="n">
        <f aca="false">IF($C$4="citu pasākumu izmaksas",IF('6a+c+n'!$Q125="C",'6a+c+n'!B125,0))</f>
        <v>0</v>
      </c>
      <c r="C125" s="76" t="n">
        <f aca="false">IF($C$4="citu pasākumu izmaksas",IF('6a+c+n'!$Q125="C",'6a+c+n'!C125,0))</f>
        <v>0</v>
      </c>
      <c r="D125" s="76" t="n">
        <f aca="false">IF($C$4="citu pasākumu izmaksas",IF('6a+c+n'!$Q125="C",'6a+c+n'!D125,0))</f>
        <v>0</v>
      </c>
      <c r="E125" s="77"/>
      <c r="F125" s="75"/>
      <c r="G125" s="76"/>
      <c r="H125" s="76" t="n">
        <f aca="false">IF($C$4="citu pasākumu izmaksas",IF('6a+c+n'!$Q125="C",'6a+c+n'!H125,0))</f>
        <v>0</v>
      </c>
      <c r="I125" s="76"/>
      <c r="J125" s="76"/>
      <c r="K125" s="77" t="n">
        <f aca="false">IF($C$4="citu pasākumu izmaksas",IF('6a+c+n'!$Q125="C",'6a+c+n'!K125,0))</f>
        <v>0</v>
      </c>
      <c r="L125" s="238" t="n">
        <f aca="false">IF($C$4="citu pasākumu izmaksas",IF('6a+c+n'!$Q125="C",'6a+c+n'!L125,0))</f>
        <v>0</v>
      </c>
      <c r="M125" s="76" t="n">
        <f aca="false">IF($C$4="citu pasākumu izmaksas",IF('6a+c+n'!$Q125="C",'6a+c+n'!M125,0))</f>
        <v>0</v>
      </c>
      <c r="N125" s="76" t="n">
        <f aca="false">IF($C$4="citu pasākumu izmaksas",IF('6a+c+n'!$Q125="C",'6a+c+n'!N125,0))</f>
        <v>0</v>
      </c>
      <c r="O125" s="76" t="n">
        <f aca="false">IF($C$4="citu pasākumu izmaksas",IF('6a+c+n'!$Q125="C",'6a+c+n'!O125,0))</f>
        <v>0</v>
      </c>
      <c r="P125" s="77" t="n">
        <f aca="false">IF($C$4="citu pasākumu izmaksas",IF('6a+c+n'!$Q125="C",'6a+c+n'!P125,0))</f>
        <v>0</v>
      </c>
    </row>
    <row r="126" customFormat="false" ht="11.25" hidden="false" customHeight="false" outlineLevel="0" collapsed="false">
      <c r="A126" s="13" t="n">
        <f aca="false">IF(P126=0,0,IF(COUNTBLANK(P126)=1,0,COUNTA($P$14:P126)))</f>
        <v>0</v>
      </c>
      <c r="B126" s="76" t="n">
        <f aca="false">IF($C$4="citu pasākumu izmaksas",IF('6a+c+n'!$Q126="C",'6a+c+n'!B126,0))</f>
        <v>0</v>
      </c>
      <c r="C126" s="76" t="n">
        <f aca="false">IF($C$4="citu pasākumu izmaksas",IF('6a+c+n'!$Q126="C",'6a+c+n'!C126,0))</f>
        <v>0</v>
      </c>
      <c r="D126" s="76" t="n">
        <f aca="false">IF($C$4="citu pasākumu izmaksas",IF('6a+c+n'!$Q126="C",'6a+c+n'!D126,0))</f>
        <v>0</v>
      </c>
      <c r="E126" s="77"/>
      <c r="F126" s="75"/>
      <c r="G126" s="76"/>
      <c r="H126" s="76" t="n">
        <f aca="false">IF($C$4="citu pasākumu izmaksas",IF('6a+c+n'!$Q126="C",'6a+c+n'!H126,0))</f>
        <v>0</v>
      </c>
      <c r="I126" s="76"/>
      <c r="J126" s="76"/>
      <c r="K126" s="77" t="n">
        <f aca="false">IF($C$4="citu pasākumu izmaksas",IF('6a+c+n'!$Q126="C",'6a+c+n'!K126,0))</f>
        <v>0</v>
      </c>
      <c r="L126" s="238" t="n">
        <f aca="false">IF($C$4="citu pasākumu izmaksas",IF('6a+c+n'!$Q126="C",'6a+c+n'!L126,0))</f>
        <v>0</v>
      </c>
      <c r="M126" s="76" t="n">
        <f aca="false">IF($C$4="citu pasākumu izmaksas",IF('6a+c+n'!$Q126="C",'6a+c+n'!M126,0))</f>
        <v>0</v>
      </c>
      <c r="N126" s="76" t="n">
        <f aca="false">IF($C$4="citu pasākumu izmaksas",IF('6a+c+n'!$Q126="C",'6a+c+n'!N126,0))</f>
        <v>0</v>
      </c>
      <c r="O126" s="76" t="n">
        <f aca="false">IF($C$4="citu pasākumu izmaksas",IF('6a+c+n'!$Q126="C",'6a+c+n'!O126,0))</f>
        <v>0</v>
      </c>
      <c r="P126" s="77" t="n">
        <f aca="false">IF($C$4="citu pasākumu izmaksas",IF('6a+c+n'!$Q126="C",'6a+c+n'!P126,0))</f>
        <v>0</v>
      </c>
    </row>
    <row r="127" customFormat="false" ht="11.25" hidden="false" customHeight="false" outlineLevel="0" collapsed="false">
      <c r="A127" s="13" t="n">
        <f aca="false">IF(P127=0,0,IF(COUNTBLANK(P127)=1,0,COUNTA($P$14:P127)))</f>
        <v>0</v>
      </c>
      <c r="B127" s="76" t="n">
        <f aca="false">IF($C$4="citu pasākumu izmaksas",IF('6a+c+n'!$Q127="C",'6a+c+n'!B127,0))</f>
        <v>0</v>
      </c>
      <c r="C127" s="76" t="n">
        <f aca="false">IF($C$4="citu pasākumu izmaksas",IF('6a+c+n'!$Q127="C",'6a+c+n'!C127,0))</f>
        <v>0</v>
      </c>
      <c r="D127" s="76" t="n">
        <f aca="false">IF($C$4="citu pasākumu izmaksas",IF('6a+c+n'!$Q127="C",'6a+c+n'!D127,0))</f>
        <v>0</v>
      </c>
      <c r="E127" s="77"/>
      <c r="F127" s="75"/>
      <c r="G127" s="76"/>
      <c r="H127" s="76" t="n">
        <f aca="false">IF($C$4="citu pasākumu izmaksas",IF('6a+c+n'!$Q127="C",'6a+c+n'!H127,0))</f>
        <v>0</v>
      </c>
      <c r="I127" s="76"/>
      <c r="J127" s="76"/>
      <c r="K127" s="77" t="n">
        <f aca="false">IF($C$4="citu pasākumu izmaksas",IF('6a+c+n'!$Q127="C",'6a+c+n'!K127,0))</f>
        <v>0</v>
      </c>
      <c r="L127" s="238" t="n">
        <f aca="false">IF($C$4="citu pasākumu izmaksas",IF('6a+c+n'!$Q127="C",'6a+c+n'!L127,0))</f>
        <v>0</v>
      </c>
      <c r="M127" s="76" t="n">
        <f aca="false">IF($C$4="citu pasākumu izmaksas",IF('6a+c+n'!$Q127="C",'6a+c+n'!M127,0))</f>
        <v>0</v>
      </c>
      <c r="N127" s="76" t="n">
        <f aca="false">IF($C$4="citu pasākumu izmaksas",IF('6a+c+n'!$Q127="C",'6a+c+n'!N127,0))</f>
        <v>0</v>
      </c>
      <c r="O127" s="76" t="n">
        <f aca="false">IF($C$4="citu pasākumu izmaksas",IF('6a+c+n'!$Q127="C",'6a+c+n'!O127,0))</f>
        <v>0</v>
      </c>
      <c r="P127" s="77" t="n">
        <f aca="false">IF($C$4="citu pasākumu izmaksas",IF('6a+c+n'!$Q127="C",'6a+c+n'!P127,0))</f>
        <v>0</v>
      </c>
    </row>
    <row r="128" customFormat="false" ht="11.25" hidden="false" customHeight="false" outlineLevel="0" collapsed="false">
      <c r="A128" s="13" t="n">
        <f aca="false">IF(P128=0,0,IF(COUNTBLANK(P128)=1,0,COUNTA($P$14:P128)))</f>
        <v>0</v>
      </c>
      <c r="B128" s="76" t="n">
        <f aca="false">IF($C$4="citu pasākumu izmaksas",IF('6a+c+n'!$Q128="C",'6a+c+n'!B128,0))</f>
        <v>0</v>
      </c>
      <c r="C128" s="76" t="n">
        <f aca="false">IF($C$4="citu pasākumu izmaksas",IF('6a+c+n'!$Q128="C",'6a+c+n'!C128,0))</f>
        <v>0</v>
      </c>
      <c r="D128" s="76" t="n">
        <f aca="false">IF($C$4="citu pasākumu izmaksas",IF('6a+c+n'!$Q128="C",'6a+c+n'!D128,0))</f>
        <v>0</v>
      </c>
      <c r="E128" s="77"/>
      <c r="F128" s="75"/>
      <c r="G128" s="76"/>
      <c r="H128" s="76" t="n">
        <f aca="false">IF($C$4="citu pasākumu izmaksas",IF('6a+c+n'!$Q128="C",'6a+c+n'!H128,0))</f>
        <v>0</v>
      </c>
      <c r="I128" s="76"/>
      <c r="J128" s="76"/>
      <c r="K128" s="77" t="n">
        <f aca="false">IF($C$4="citu pasākumu izmaksas",IF('6a+c+n'!$Q128="C",'6a+c+n'!K128,0))</f>
        <v>0</v>
      </c>
      <c r="L128" s="238" t="n">
        <f aca="false">IF($C$4="citu pasākumu izmaksas",IF('6a+c+n'!$Q128="C",'6a+c+n'!L128,0))</f>
        <v>0</v>
      </c>
      <c r="M128" s="76" t="n">
        <f aca="false">IF($C$4="citu pasākumu izmaksas",IF('6a+c+n'!$Q128="C",'6a+c+n'!M128,0))</f>
        <v>0</v>
      </c>
      <c r="N128" s="76" t="n">
        <f aca="false">IF($C$4="citu pasākumu izmaksas",IF('6a+c+n'!$Q128="C",'6a+c+n'!N128,0))</f>
        <v>0</v>
      </c>
      <c r="O128" s="76" t="n">
        <f aca="false">IF($C$4="citu pasākumu izmaksas",IF('6a+c+n'!$Q128="C",'6a+c+n'!O128,0))</f>
        <v>0</v>
      </c>
      <c r="P128" s="77" t="n">
        <f aca="false">IF($C$4="citu pasākumu izmaksas",IF('6a+c+n'!$Q128="C",'6a+c+n'!P128,0))</f>
        <v>0</v>
      </c>
    </row>
    <row r="129" customFormat="false" ht="11.25" hidden="false" customHeight="false" outlineLevel="0" collapsed="false">
      <c r="A129" s="13" t="n">
        <f aca="false">IF(P129=0,0,IF(COUNTBLANK(P129)=1,0,COUNTA($P$14:P129)))</f>
        <v>0</v>
      </c>
      <c r="B129" s="76" t="n">
        <f aca="false">IF($C$4="citu pasākumu izmaksas",IF('6a+c+n'!$Q129="C",'6a+c+n'!B129,0))</f>
        <v>0</v>
      </c>
      <c r="C129" s="76" t="n">
        <f aca="false">IF($C$4="citu pasākumu izmaksas",IF('6a+c+n'!$Q129="C",'6a+c+n'!C129,0))</f>
        <v>0</v>
      </c>
      <c r="D129" s="76" t="n">
        <f aca="false">IF($C$4="citu pasākumu izmaksas",IF('6a+c+n'!$Q129="C",'6a+c+n'!D129,0))</f>
        <v>0</v>
      </c>
      <c r="E129" s="77"/>
      <c r="F129" s="75"/>
      <c r="G129" s="76"/>
      <c r="H129" s="76" t="n">
        <f aca="false">IF($C$4="citu pasākumu izmaksas",IF('6a+c+n'!$Q129="C",'6a+c+n'!H129,0))</f>
        <v>0</v>
      </c>
      <c r="I129" s="76"/>
      <c r="J129" s="76"/>
      <c r="K129" s="77" t="n">
        <f aca="false">IF($C$4="citu pasākumu izmaksas",IF('6a+c+n'!$Q129="C",'6a+c+n'!K129,0))</f>
        <v>0</v>
      </c>
      <c r="L129" s="238" t="n">
        <f aca="false">IF($C$4="citu pasākumu izmaksas",IF('6a+c+n'!$Q129="C",'6a+c+n'!L129,0))</f>
        <v>0</v>
      </c>
      <c r="M129" s="76" t="n">
        <f aca="false">IF($C$4="citu pasākumu izmaksas",IF('6a+c+n'!$Q129="C",'6a+c+n'!M129,0))</f>
        <v>0</v>
      </c>
      <c r="N129" s="76" t="n">
        <f aca="false">IF($C$4="citu pasākumu izmaksas",IF('6a+c+n'!$Q129="C",'6a+c+n'!N129,0))</f>
        <v>0</v>
      </c>
      <c r="O129" s="76" t="n">
        <f aca="false">IF($C$4="citu pasākumu izmaksas",IF('6a+c+n'!$Q129="C",'6a+c+n'!O129,0))</f>
        <v>0</v>
      </c>
      <c r="P129" s="77" t="n">
        <f aca="false">IF($C$4="citu pasākumu izmaksas",IF('6a+c+n'!$Q129="C",'6a+c+n'!P129,0))</f>
        <v>0</v>
      </c>
    </row>
    <row r="130" customFormat="false" ht="11.25" hidden="false" customHeight="false" outlineLevel="0" collapsed="false">
      <c r="A130" s="13" t="n">
        <f aca="false">IF(P130=0,0,IF(COUNTBLANK(P130)=1,0,COUNTA($P$14:P130)))</f>
        <v>0</v>
      </c>
      <c r="B130" s="76" t="n">
        <f aca="false">IF($C$4="citu pasākumu izmaksas",IF('6a+c+n'!$Q130="C",'6a+c+n'!B130,0))</f>
        <v>0</v>
      </c>
      <c r="C130" s="76" t="n">
        <f aca="false">IF($C$4="citu pasākumu izmaksas",IF('6a+c+n'!$Q130="C",'6a+c+n'!C130,0))</f>
        <v>0</v>
      </c>
      <c r="D130" s="76" t="n">
        <f aca="false">IF($C$4="citu pasākumu izmaksas",IF('6a+c+n'!$Q130="C",'6a+c+n'!D130,0))</f>
        <v>0</v>
      </c>
      <c r="E130" s="77"/>
      <c r="F130" s="75"/>
      <c r="G130" s="76"/>
      <c r="H130" s="76" t="n">
        <f aca="false">IF($C$4="citu pasākumu izmaksas",IF('6a+c+n'!$Q130="C",'6a+c+n'!H130,0))</f>
        <v>0</v>
      </c>
      <c r="I130" s="76"/>
      <c r="J130" s="76"/>
      <c r="K130" s="77" t="n">
        <f aca="false">IF($C$4="citu pasākumu izmaksas",IF('6a+c+n'!$Q130="C",'6a+c+n'!K130,0))</f>
        <v>0</v>
      </c>
      <c r="L130" s="238" t="n">
        <f aca="false">IF($C$4="citu pasākumu izmaksas",IF('6a+c+n'!$Q130="C",'6a+c+n'!L130,0))</f>
        <v>0</v>
      </c>
      <c r="M130" s="76" t="n">
        <f aca="false">IF($C$4="citu pasākumu izmaksas",IF('6a+c+n'!$Q130="C",'6a+c+n'!M130,0))</f>
        <v>0</v>
      </c>
      <c r="N130" s="76" t="n">
        <f aca="false">IF($C$4="citu pasākumu izmaksas",IF('6a+c+n'!$Q130="C",'6a+c+n'!N130,0))</f>
        <v>0</v>
      </c>
      <c r="O130" s="76" t="n">
        <f aca="false">IF($C$4="citu pasākumu izmaksas",IF('6a+c+n'!$Q130="C",'6a+c+n'!O130,0))</f>
        <v>0</v>
      </c>
      <c r="P130" s="77" t="n">
        <f aca="false">IF($C$4="citu pasākumu izmaksas",IF('6a+c+n'!$Q130="C",'6a+c+n'!P130,0))</f>
        <v>0</v>
      </c>
    </row>
    <row r="131" customFormat="false" ht="11.25" hidden="false" customHeight="false" outlineLevel="0" collapsed="false">
      <c r="A131" s="13" t="n">
        <f aca="false">IF(P131=0,0,IF(COUNTBLANK(P131)=1,0,COUNTA($P$14:P131)))</f>
        <v>0</v>
      </c>
      <c r="B131" s="76" t="n">
        <f aca="false">IF($C$4="citu pasākumu izmaksas",IF('6a+c+n'!$Q131="C",'6a+c+n'!B131,0))</f>
        <v>0</v>
      </c>
      <c r="C131" s="76" t="n">
        <f aca="false">IF($C$4="citu pasākumu izmaksas",IF('6a+c+n'!$Q131="C",'6a+c+n'!C131,0))</f>
        <v>0</v>
      </c>
      <c r="D131" s="76" t="n">
        <f aca="false">IF($C$4="citu pasākumu izmaksas",IF('6a+c+n'!$Q131="C",'6a+c+n'!D131,0))</f>
        <v>0</v>
      </c>
      <c r="E131" s="77"/>
      <c r="F131" s="75"/>
      <c r="G131" s="76"/>
      <c r="H131" s="76" t="n">
        <f aca="false">IF($C$4="citu pasākumu izmaksas",IF('6a+c+n'!$Q131="C",'6a+c+n'!H131,0))</f>
        <v>0</v>
      </c>
      <c r="I131" s="76"/>
      <c r="J131" s="76"/>
      <c r="K131" s="77" t="n">
        <f aca="false">IF($C$4="citu pasākumu izmaksas",IF('6a+c+n'!$Q131="C",'6a+c+n'!K131,0))</f>
        <v>0</v>
      </c>
      <c r="L131" s="238" t="n">
        <f aca="false">IF($C$4="citu pasākumu izmaksas",IF('6a+c+n'!$Q131="C",'6a+c+n'!L131,0))</f>
        <v>0</v>
      </c>
      <c r="M131" s="76" t="n">
        <f aca="false">IF($C$4="citu pasākumu izmaksas",IF('6a+c+n'!$Q131="C",'6a+c+n'!M131,0))</f>
        <v>0</v>
      </c>
      <c r="N131" s="76" t="n">
        <f aca="false">IF($C$4="citu pasākumu izmaksas",IF('6a+c+n'!$Q131="C",'6a+c+n'!N131,0))</f>
        <v>0</v>
      </c>
      <c r="O131" s="76" t="n">
        <f aca="false">IF($C$4="citu pasākumu izmaksas",IF('6a+c+n'!$Q131="C",'6a+c+n'!O131,0))</f>
        <v>0</v>
      </c>
      <c r="P131" s="77" t="n">
        <f aca="false">IF($C$4="citu pasākumu izmaksas",IF('6a+c+n'!$Q131="C",'6a+c+n'!P131,0))</f>
        <v>0</v>
      </c>
    </row>
    <row r="132" customFormat="false" ht="11.25" hidden="false" customHeight="false" outlineLevel="0" collapsed="false">
      <c r="A132" s="13" t="n">
        <f aca="false">IF(P132=0,0,IF(COUNTBLANK(P132)=1,0,COUNTA($P$14:P132)))</f>
        <v>0</v>
      </c>
      <c r="B132" s="76" t="n">
        <f aca="false">IF($C$4="citu pasākumu izmaksas",IF('6a+c+n'!$Q132="C",'6a+c+n'!B132,0))</f>
        <v>0</v>
      </c>
      <c r="C132" s="76" t="n">
        <f aca="false">IF($C$4="citu pasākumu izmaksas",IF('6a+c+n'!$Q132="C",'6a+c+n'!C132,0))</f>
        <v>0</v>
      </c>
      <c r="D132" s="76" t="n">
        <f aca="false">IF($C$4="citu pasākumu izmaksas",IF('6a+c+n'!$Q132="C",'6a+c+n'!D132,0))</f>
        <v>0</v>
      </c>
      <c r="E132" s="77"/>
      <c r="F132" s="75"/>
      <c r="G132" s="76"/>
      <c r="H132" s="76" t="n">
        <f aca="false">IF($C$4="citu pasākumu izmaksas",IF('6a+c+n'!$Q132="C",'6a+c+n'!H132,0))</f>
        <v>0</v>
      </c>
      <c r="I132" s="76"/>
      <c r="J132" s="76"/>
      <c r="K132" s="77" t="n">
        <f aca="false">IF($C$4="citu pasākumu izmaksas",IF('6a+c+n'!$Q132="C",'6a+c+n'!K132,0))</f>
        <v>0</v>
      </c>
      <c r="L132" s="238" t="n">
        <f aca="false">IF($C$4="citu pasākumu izmaksas",IF('6a+c+n'!$Q132="C",'6a+c+n'!L132,0))</f>
        <v>0</v>
      </c>
      <c r="M132" s="76" t="n">
        <f aca="false">IF($C$4="citu pasākumu izmaksas",IF('6a+c+n'!$Q132="C",'6a+c+n'!M132,0))</f>
        <v>0</v>
      </c>
      <c r="N132" s="76" t="n">
        <f aca="false">IF($C$4="citu pasākumu izmaksas",IF('6a+c+n'!$Q132="C",'6a+c+n'!N132,0))</f>
        <v>0</v>
      </c>
      <c r="O132" s="76" t="n">
        <f aca="false">IF($C$4="citu pasākumu izmaksas",IF('6a+c+n'!$Q132="C",'6a+c+n'!O132,0))</f>
        <v>0</v>
      </c>
      <c r="P132" s="77" t="n">
        <f aca="false">IF($C$4="citu pasākumu izmaksas",IF('6a+c+n'!$Q132="C",'6a+c+n'!P132,0))</f>
        <v>0</v>
      </c>
    </row>
    <row r="133" customFormat="false" ht="11.25" hidden="false" customHeight="false" outlineLevel="0" collapsed="false">
      <c r="A133" s="13" t="n">
        <f aca="false">IF(P133=0,0,IF(COUNTBLANK(P133)=1,0,COUNTA($P$14:P133)))</f>
        <v>0</v>
      </c>
      <c r="B133" s="76" t="n">
        <f aca="false">IF($C$4="citu pasākumu izmaksas",IF('6a+c+n'!$Q133="C",'6a+c+n'!B133,0))</f>
        <v>0</v>
      </c>
      <c r="C133" s="76" t="n">
        <f aca="false">IF($C$4="citu pasākumu izmaksas",IF('6a+c+n'!$Q133="C",'6a+c+n'!C133,0))</f>
        <v>0</v>
      </c>
      <c r="D133" s="76" t="n">
        <f aca="false">IF($C$4="citu pasākumu izmaksas",IF('6a+c+n'!$Q133="C",'6a+c+n'!D133,0))</f>
        <v>0</v>
      </c>
      <c r="E133" s="77"/>
      <c r="F133" s="75"/>
      <c r="G133" s="76"/>
      <c r="H133" s="76" t="n">
        <f aca="false">IF($C$4="citu pasākumu izmaksas",IF('6a+c+n'!$Q133="C",'6a+c+n'!H133,0))</f>
        <v>0</v>
      </c>
      <c r="I133" s="76"/>
      <c r="J133" s="76"/>
      <c r="K133" s="77" t="n">
        <f aca="false">IF($C$4="citu pasākumu izmaksas",IF('6a+c+n'!$Q133="C",'6a+c+n'!K133,0))</f>
        <v>0</v>
      </c>
      <c r="L133" s="238" t="n">
        <f aca="false">IF($C$4="citu pasākumu izmaksas",IF('6a+c+n'!$Q133="C",'6a+c+n'!L133,0))</f>
        <v>0</v>
      </c>
      <c r="M133" s="76" t="n">
        <f aca="false">IF($C$4="citu pasākumu izmaksas",IF('6a+c+n'!$Q133="C",'6a+c+n'!M133,0))</f>
        <v>0</v>
      </c>
      <c r="N133" s="76" t="n">
        <f aca="false">IF($C$4="citu pasākumu izmaksas",IF('6a+c+n'!$Q133="C",'6a+c+n'!N133,0))</f>
        <v>0</v>
      </c>
      <c r="O133" s="76" t="n">
        <f aca="false">IF($C$4="citu pasākumu izmaksas",IF('6a+c+n'!$Q133="C",'6a+c+n'!O133,0))</f>
        <v>0</v>
      </c>
      <c r="P133" s="77" t="n">
        <f aca="false">IF($C$4="citu pasākumu izmaksas",IF('6a+c+n'!$Q133="C",'6a+c+n'!P133,0))</f>
        <v>0</v>
      </c>
    </row>
    <row r="134" customFormat="false" ht="11.25" hidden="false" customHeight="false" outlineLevel="0" collapsed="false">
      <c r="A134" s="13" t="n">
        <f aca="false">IF(P134=0,0,IF(COUNTBLANK(P134)=1,0,COUNTA($P$14:P134)))</f>
        <v>0</v>
      </c>
      <c r="B134" s="76" t="n">
        <f aca="false">IF($C$4="citu pasākumu izmaksas",IF('6a+c+n'!$Q134="C",'6a+c+n'!B134,0))</f>
        <v>0</v>
      </c>
      <c r="C134" s="76" t="n">
        <f aca="false">IF($C$4="citu pasākumu izmaksas",IF('6a+c+n'!$Q134="C",'6a+c+n'!C134,0))</f>
        <v>0</v>
      </c>
      <c r="D134" s="76" t="n">
        <f aca="false">IF($C$4="citu pasākumu izmaksas",IF('6a+c+n'!$Q134="C",'6a+c+n'!D134,0))</f>
        <v>0</v>
      </c>
      <c r="E134" s="77"/>
      <c r="F134" s="75"/>
      <c r="G134" s="76"/>
      <c r="H134" s="76" t="n">
        <f aca="false">IF($C$4="citu pasākumu izmaksas",IF('6a+c+n'!$Q134="C",'6a+c+n'!H134,0))</f>
        <v>0</v>
      </c>
      <c r="I134" s="76"/>
      <c r="J134" s="76"/>
      <c r="K134" s="77" t="n">
        <f aca="false">IF($C$4="citu pasākumu izmaksas",IF('6a+c+n'!$Q134="C",'6a+c+n'!K134,0))</f>
        <v>0</v>
      </c>
      <c r="L134" s="238" t="n">
        <f aca="false">IF($C$4="citu pasākumu izmaksas",IF('6a+c+n'!$Q134="C",'6a+c+n'!L134,0))</f>
        <v>0</v>
      </c>
      <c r="M134" s="76" t="n">
        <f aca="false">IF($C$4="citu pasākumu izmaksas",IF('6a+c+n'!$Q134="C",'6a+c+n'!M134,0))</f>
        <v>0</v>
      </c>
      <c r="N134" s="76" t="n">
        <f aca="false">IF($C$4="citu pasākumu izmaksas",IF('6a+c+n'!$Q134="C",'6a+c+n'!N134,0))</f>
        <v>0</v>
      </c>
      <c r="O134" s="76" t="n">
        <f aca="false">IF($C$4="citu pasākumu izmaksas",IF('6a+c+n'!$Q134="C",'6a+c+n'!O134,0))</f>
        <v>0</v>
      </c>
      <c r="P134" s="77" t="n">
        <f aca="false">IF($C$4="citu pasākumu izmaksas",IF('6a+c+n'!$Q134="C",'6a+c+n'!P134,0))</f>
        <v>0</v>
      </c>
    </row>
    <row r="135" customFormat="false" ht="11.25" hidden="false" customHeight="false" outlineLevel="0" collapsed="false">
      <c r="A135" s="13" t="n">
        <f aca="false">IF(P135=0,0,IF(COUNTBLANK(P135)=1,0,COUNTA($P$14:P135)))</f>
        <v>0</v>
      </c>
      <c r="B135" s="76" t="n">
        <f aca="false">IF($C$4="citu pasākumu izmaksas",IF('6a+c+n'!$Q135="C",'6a+c+n'!B135,0))</f>
        <v>0</v>
      </c>
      <c r="C135" s="76" t="n">
        <f aca="false">IF($C$4="citu pasākumu izmaksas",IF('6a+c+n'!$Q135="C",'6a+c+n'!C135,0))</f>
        <v>0</v>
      </c>
      <c r="D135" s="76" t="n">
        <f aca="false">IF($C$4="citu pasākumu izmaksas",IF('6a+c+n'!$Q135="C",'6a+c+n'!D135,0))</f>
        <v>0</v>
      </c>
      <c r="E135" s="77"/>
      <c r="F135" s="75"/>
      <c r="G135" s="76"/>
      <c r="H135" s="76" t="n">
        <f aca="false">IF($C$4="citu pasākumu izmaksas",IF('6a+c+n'!$Q135="C",'6a+c+n'!H135,0))</f>
        <v>0</v>
      </c>
      <c r="I135" s="76"/>
      <c r="J135" s="76"/>
      <c r="K135" s="77" t="n">
        <f aca="false">IF($C$4="citu pasākumu izmaksas",IF('6a+c+n'!$Q135="C",'6a+c+n'!K135,0))</f>
        <v>0</v>
      </c>
      <c r="L135" s="238" t="n">
        <f aca="false">IF($C$4="citu pasākumu izmaksas",IF('6a+c+n'!$Q135="C",'6a+c+n'!L135,0))</f>
        <v>0</v>
      </c>
      <c r="M135" s="76" t="n">
        <f aca="false">IF($C$4="citu pasākumu izmaksas",IF('6a+c+n'!$Q135="C",'6a+c+n'!M135,0))</f>
        <v>0</v>
      </c>
      <c r="N135" s="76" t="n">
        <f aca="false">IF($C$4="citu pasākumu izmaksas",IF('6a+c+n'!$Q135="C",'6a+c+n'!N135,0))</f>
        <v>0</v>
      </c>
      <c r="O135" s="76" t="n">
        <f aca="false">IF($C$4="citu pasākumu izmaksas",IF('6a+c+n'!$Q135="C",'6a+c+n'!O135,0))</f>
        <v>0</v>
      </c>
      <c r="P135" s="77" t="n">
        <f aca="false">IF($C$4="citu pasākumu izmaksas",IF('6a+c+n'!$Q135="C",'6a+c+n'!P135,0))</f>
        <v>0</v>
      </c>
    </row>
    <row r="136" customFormat="false" ht="11.25" hidden="false" customHeight="false" outlineLevel="0" collapsed="false">
      <c r="A136" s="13" t="n">
        <f aca="false">IF(P136=0,0,IF(COUNTBLANK(P136)=1,0,COUNTA($P$14:P136)))</f>
        <v>0</v>
      </c>
      <c r="B136" s="76" t="n">
        <f aca="false">IF($C$4="citu pasākumu izmaksas",IF('6a+c+n'!$Q136="C",'6a+c+n'!B136,0))</f>
        <v>0</v>
      </c>
      <c r="C136" s="76" t="n">
        <f aca="false">IF($C$4="citu pasākumu izmaksas",IF('6a+c+n'!$Q136="C",'6a+c+n'!C136,0))</f>
        <v>0</v>
      </c>
      <c r="D136" s="76" t="n">
        <f aca="false">IF($C$4="citu pasākumu izmaksas",IF('6a+c+n'!$Q136="C",'6a+c+n'!D136,0))</f>
        <v>0</v>
      </c>
      <c r="E136" s="77"/>
      <c r="F136" s="75"/>
      <c r="G136" s="76"/>
      <c r="H136" s="76" t="n">
        <f aca="false">IF($C$4="citu pasākumu izmaksas",IF('6a+c+n'!$Q136="C",'6a+c+n'!H136,0))</f>
        <v>0</v>
      </c>
      <c r="I136" s="76"/>
      <c r="J136" s="76"/>
      <c r="K136" s="77" t="n">
        <f aca="false">IF($C$4="citu pasākumu izmaksas",IF('6a+c+n'!$Q136="C",'6a+c+n'!K136,0))</f>
        <v>0</v>
      </c>
      <c r="L136" s="238" t="n">
        <f aca="false">IF($C$4="citu pasākumu izmaksas",IF('6a+c+n'!$Q136="C",'6a+c+n'!L136,0))</f>
        <v>0</v>
      </c>
      <c r="M136" s="76" t="n">
        <f aca="false">IF($C$4="citu pasākumu izmaksas",IF('6a+c+n'!$Q136="C",'6a+c+n'!M136,0))</f>
        <v>0</v>
      </c>
      <c r="N136" s="76" t="n">
        <f aca="false">IF($C$4="citu pasākumu izmaksas",IF('6a+c+n'!$Q136="C",'6a+c+n'!N136,0))</f>
        <v>0</v>
      </c>
      <c r="O136" s="76" t="n">
        <f aca="false">IF($C$4="citu pasākumu izmaksas",IF('6a+c+n'!$Q136="C",'6a+c+n'!O136,0))</f>
        <v>0</v>
      </c>
      <c r="P136" s="77" t="n">
        <f aca="false">IF($C$4="citu pasākumu izmaksas",IF('6a+c+n'!$Q136="C",'6a+c+n'!P136,0))</f>
        <v>0</v>
      </c>
    </row>
    <row r="137" customFormat="false" ht="11.25" hidden="false" customHeight="false" outlineLevel="0" collapsed="false">
      <c r="A137" s="13" t="n">
        <f aca="false">IF(P137=0,0,IF(COUNTBLANK(P137)=1,0,COUNTA($P$14:P137)))</f>
        <v>0</v>
      </c>
      <c r="B137" s="76" t="n">
        <f aca="false">IF($C$4="citu pasākumu izmaksas",IF('6a+c+n'!$Q137="C",'6a+c+n'!B137,0))</f>
        <v>0</v>
      </c>
      <c r="C137" s="76" t="n">
        <f aca="false">IF($C$4="citu pasākumu izmaksas",IF('6a+c+n'!$Q137="C",'6a+c+n'!C137,0))</f>
        <v>0</v>
      </c>
      <c r="D137" s="76" t="n">
        <f aca="false">IF($C$4="citu pasākumu izmaksas",IF('6a+c+n'!$Q137="C",'6a+c+n'!D137,0))</f>
        <v>0</v>
      </c>
      <c r="E137" s="77"/>
      <c r="F137" s="75"/>
      <c r="G137" s="76"/>
      <c r="H137" s="76" t="n">
        <f aca="false">IF($C$4="citu pasākumu izmaksas",IF('6a+c+n'!$Q137="C",'6a+c+n'!H137,0))</f>
        <v>0</v>
      </c>
      <c r="I137" s="76"/>
      <c r="J137" s="76"/>
      <c r="K137" s="77" t="n">
        <f aca="false">IF($C$4="citu pasākumu izmaksas",IF('6a+c+n'!$Q137="C",'6a+c+n'!K137,0))</f>
        <v>0</v>
      </c>
      <c r="L137" s="238" t="n">
        <f aca="false">IF($C$4="citu pasākumu izmaksas",IF('6a+c+n'!$Q137="C",'6a+c+n'!L137,0))</f>
        <v>0</v>
      </c>
      <c r="M137" s="76" t="n">
        <f aca="false">IF($C$4="citu pasākumu izmaksas",IF('6a+c+n'!$Q137="C",'6a+c+n'!M137,0))</f>
        <v>0</v>
      </c>
      <c r="N137" s="76" t="n">
        <f aca="false">IF($C$4="citu pasākumu izmaksas",IF('6a+c+n'!$Q137="C",'6a+c+n'!N137,0))</f>
        <v>0</v>
      </c>
      <c r="O137" s="76" t="n">
        <f aca="false">IF($C$4="citu pasākumu izmaksas",IF('6a+c+n'!$Q137="C",'6a+c+n'!O137,0))</f>
        <v>0</v>
      </c>
      <c r="P137" s="77" t="n">
        <f aca="false">IF($C$4="citu pasākumu izmaksas",IF('6a+c+n'!$Q137="C",'6a+c+n'!P137,0))</f>
        <v>0</v>
      </c>
    </row>
    <row r="138" customFormat="false" ht="11.25" hidden="false" customHeight="false" outlineLevel="0" collapsed="false">
      <c r="A138" s="13" t="n">
        <f aca="false">IF(P138=0,0,IF(COUNTBLANK(P138)=1,0,COUNTA($P$14:P138)))</f>
        <v>0</v>
      </c>
      <c r="B138" s="76" t="n">
        <f aca="false">IF($C$4="citu pasākumu izmaksas",IF('6a+c+n'!$Q138="C",'6a+c+n'!B138,0))</f>
        <v>0</v>
      </c>
      <c r="C138" s="76" t="n">
        <f aca="false">IF($C$4="citu pasākumu izmaksas",IF('6a+c+n'!$Q138="C",'6a+c+n'!C138,0))</f>
        <v>0</v>
      </c>
      <c r="D138" s="76" t="n">
        <f aca="false">IF($C$4="citu pasākumu izmaksas",IF('6a+c+n'!$Q138="C",'6a+c+n'!D138,0))</f>
        <v>0</v>
      </c>
      <c r="E138" s="77"/>
      <c r="F138" s="75"/>
      <c r="G138" s="76"/>
      <c r="H138" s="76" t="n">
        <f aca="false">IF($C$4="citu pasākumu izmaksas",IF('6a+c+n'!$Q138="C",'6a+c+n'!H138,0))</f>
        <v>0</v>
      </c>
      <c r="I138" s="76"/>
      <c r="J138" s="76"/>
      <c r="K138" s="77" t="n">
        <f aca="false">IF($C$4="citu pasākumu izmaksas",IF('6a+c+n'!$Q138="C",'6a+c+n'!K138,0))</f>
        <v>0</v>
      </c>
      <c r="L138" s="238" t="n">
        <f aca="false">IF($C$4="citu pasākumu izmaksas",IF('6a+c+n'!$Q138="C",'6a+c+n'!L138,0))</f>
        <v>0</v>
      </c>
      <c r="M138" s="76" t="n">
        <f aca="false">IF($C$4="citu pasākumu izmaksas",IF('6a+c+n'!$Q138="C",'6a+c+n'!M138,0))</f>
        <v>0</v>
      </c>
      <c r="N138" s="76" t="n">
        <f aca="false">IF($C$4="citu pasākumu izmaksas",IF('6a+c+n'!$Q138="C",'6a+c+n'!N138,0))</f>
        <v>0</v>
      </c>
      <c r="O138" s="76" t="n">
        <f aca="false">IF($C$4="citu pasākumu izmaksas",IF('6a+c+n'!$Q138="C",'6a+c+n'!O138,0))</f>
        <v>0</v>
      </c>
      <c r="P138" s="77" t="n">
        <f aca="false">IF($C$4="citu pasākumu izmaksas",IF('6a+c+n'!$Q138="C",'6a+c+n'!P138,0))</f>
        <v>0</v>
      </c>
    </row>
    <row r="139" customFormat="false" ht="11.25" hidden="false" customHeight="false" outlineLevel="0" collapsed="false">
      <c r="A139" s="13" t="n">
        <f aca="false">IF(P139=0,0,IF(COUNTBLANK(P139)=1,0,COUNTA($P$14:P139)))</f>
        <v>0</v>
      </c>
      <c r="B139" s="76" t="n">
        <f aca="false">IF($C$4="citu pasākumu izmaksas",IF('6a+c+n'!$Q139="C",'6a+c+n'!B139,0))</f>
        <v>0</v>
      </c>
      <c r="C139" s="76" t="n">
        <f aca="false">IF($C$4="citu pasākumu izmaksas",IF('6a+c+n'!$Q139="C",'6a+c+n'!C139,0))</f>
        <v>0</v>
      </c>
      <c r="D139" s="76" t="n">
        <f aca="false">IF($C$4="citu pasākumu izmaksas",IF('6a+c+n'!$Q139="C",'6a+c+n'!D139,0))</f>
        <v>0</v>
      </c>
      <c r="E139" s="77"/>
      <c r="F139" s="75"/>
      <c r="G139" s="76"/>
      <c r="H139" s="76" t="n">
        <f aca="false">IF($C$4="citu pasākumu izmaksas",IF('6a+c+n'!$Q139="C",'6a+c+n'!H139,0))</f>
        <v>0</v>
      </c>
      <c r="I139" s="76"/>
      <c r="J139" s="76"/>
      <c r="K139" s="77" t="n">
        <f aca="false">IF($C$4="citu pasākumu izmaksas",IF('6a+c+n'!$Q139="C",'6a+c+n'!K139,0))</f>
        <v>0</v>
      </c>
      <c r="L139" s="238" t="n">
        <f aca="false">IF($C$4="citu pasākumu izmaksas",IF('6a+c+n'!$Q139="C",'6a+c+n'!L139,0))</f>
        <v>0</v>
      </c>
      <c r="M139" s="76" t="n">
        <f aca="false">IF($C$4="citu pasākumu izmaksas",IF('6a+c+n'!$Q139="C",'6a+c+n'!M139,0))</f>
        <v>0</v>
      </c>
      <c r="N139" s="76" t="n">
        <f aca="false">IF($C$4="citu pasākumu izmaksas",IF('6a+c+n'!$Q139="C",'6a+c+n'!N139,0))</f>
        <v>0</v>
      </c>
      <c r="O139" s="76" t="n">
        <f aca="false">IF($C$4="citu pasākumu izmaksas",IF('6a+c+n'!$Q139="C",'6a+c+n'!O139,0))</f>
        <v>0</v>
      </c>
      <c r="P139" s="77" t="n">
        <f aca="false">IF($C$4="citu pasākumu izmaksas",IF('6a+c+n'!$Q139="C",'6a+c+n'!P139,0))</f>
        <v>0</v>
      </c>
    </row>
    <row r="140" customFormat="false" ht="11.25" hidden="false" customHeight="false" outlineLevel="0" collapsed="false">
      <c r="A140" s="13" t="n">
        <f aca="false">IF(P140=0,0,IF(COUNTBLANK(P140)=1,0,COUNTA($P$14:P140)))</f>
        <v>0</v>
      </c>
      <c r="B140" s="76" t="n">
        <f aca="false">IF($C$4="citu pasākumu izmaksas",IF('6a+c+n'!$Q140="C",'6a+c+n'!B140,0))</f>
        <v>0</v>
      </c>
      <c r="C140" s="76" t="n">
        <f aca="false">IF($C$4="citu pasākumu izmaksas",IF('6a+c+n'!$Q140="C",'6a+c+n'!C140,0))</f>
        <v>0</v>
      </c>
      <c r="D140" s="76" t="n">
        <f aca="false">IF($C$4="citu pasākumu izmaksas",IF('6a+c+n'!$Q140="C",'6a+c+n'!D140,0))</f>
        <v>0</v>
      </c>
      <c r="E140" s="77"/>
      <c r="F140" s="75"/>
      <c r="G140" s="76"/>
      <c r="H140" s="76" t="n">
        <f aca="false">IF($C$4="citu pasākumu izmaksas",IF('6a+c+n'!$Q140="C",'6a+c+n'!H140,0))</f>
        <v>0</v>
      </c>
      <c r="I140" s="76"/>
      <c r="J140" s="76"/>
      <c r="K140" s="77" t="n">
        <f aca="false">IF($C$4="citu pasākumu izmaksas",IF('6a+c+n'!$Q140="C",'6a+c+n'!K140,0))</f>
        <v>0</v>
      </c>
      <c r="L140" s="238" t="n">
        <f aca="false">IF($C$4="citu pasākumu izmaksas",IF('6a+c+n'!$Q140="C",'6a+c+n'!L140,0))</f>
        <v>0</v>
      </c>
      <c r="M140" s="76" t="n">
        <f aca="false">IF($C$4="citu pasākumu izmaksas",IF('6a+c+n'!$Q140="C",'6a+c+n'!M140,0))</f>
        <v>0</v>
      </c>
      <c r="N140" s="76" t="n">
        <f aca="false">IF($C$4="citu pasākumu izmaksas",IF('6a+c+n'!$Q140="C",'6a+c+n'!N140,0))</f>
        <v>0</v>
      </c>
      <c r="O140" s="76" t="n">
        <f aca="false">IF($C$4="citu pasākumu izmaksas",IF('6a+c+n'!$Q140="C",'6a+c+n'!O140,0))</f>
        <v>0</v>
      </c>
      <c r="P140" s="77" t="n">
        <f aca="false">IF($C$4="citu pasākumu izmaksas",IF('6a+c+n'!$Q140="C",'6a+c+n'!P140,0))</f>
        <v>0</v>
      </c>
    </row>
    <row r="141" customFormat="false" ht="11.25" hidden="false" customHeight="false" outlineLevel="0" collapsed="false">
      <c r="A141" s="13" t="n">
        <f aca="false">IF(P141=0,0,IF(COUNTBLANK(P141)=1,0,COUNTA($P$14:P141)))</f>
        <v>0</v>
      </c>
      <c r="B141" s="76" t="n">
        <f aca="false">IF($C$4="citu pasākumu izmaksas",IF('6a+c+n'!$Q141="C",'6a+c+n'!B141,0))</f>
        <v>0</v>
      </c>
      <c r="C141" s="76" t="n">
        <f aca="false">IF($C$4="citu pasākumu izmaksas",IF('6a+c+n'!$Q141="C",'6a+c+n'!C141,0))</f>
        <v>0</v>
      </c>
      <c r="D141" s="76" t="n">
        <f aca="false">IF($C$4="citu pasākumu izmaksas",IF('6a+c+n'!$Q141="C",'6a+c+n'!D141,0))</f>
        <v>0</v>
      </c>
      <c r="E141" s="77"/>
      <c r="F141" s="75"/>
      <c r="G141" s="76"/>
      <c r="H141" s="76" t="n">
        <f aca="false">IF($C$4="citu pasākumu izmaksas",IF('6a+c+n'!$Q141="C",'6a+c+n'!H141,0))</f>
        <v>0</v>
      </c>
      <c r="I141" s="76"/>
      <c r="J141" s="76"/>
      <c r="K141" s="77" t="n">
        <f aca="false">IF($C$4="citu pasākumu izmaksas",IF('6a+c+n'!$Q141="C",'6a+c+n'!K141,0))</f>
        <v>0</v>
      </c>
      <c r="L141" s="238" t="n">
        <f aca="false">IF($C$4="citu pasākumu izmaksas",IF('6a+c+n'!$Q141="C",'6a+c+n'!L141,0))</f>
        <v>0</v>
      </c>
      <c r="M141" s="76" t="n">
        <f aca="false">IF($C$4="citu pasākumu izmaksas",IF('6a+c+n'!$Q141="C",'6a+c+n'!M141,0))</f>
        <v>0</v>
      </c>
      <c r="N141" s="76" t="n">
        <f aca="false">IF($C$4="citu pasākumu izmaksas",IF('6a+c+n'!$Q141="C",'6a+c+n'!N141,0))</f>
        <v>0</v>
      </c>
      <c r="O141" s="76" t="n">
        <f aca="false">IF($C$4="citu pasākumu izmaksas",IF('6a+c+n'!$Q141="C",'6a+c+n'!O141,0))</f>
        <v>0</v>
      </c>
      <c r="P141" s="77" t="n">
        <f aca="false">IF($C$4="citu pasākumu izmaksas",IF('6a+c+n'!$Q141="C",'6a+c+n'!P141,0))</f>
        <v>0</v>
      </c>
    </row>
    <row r="142" customFormat="false" ht="11.25" hidden="false" customHeight="false" outlineLevel="0" collapsed="false">
      <c r="A142" s="13" t="n">
        <f aca="false">IF(P142=0,0,IF(COUNTBLANK(P142)=1,0,COUNTA($P$14:P142)))</f>
        <v>0</v>
      </c>
      <c r="B142" s="76" t="n">
        <f aca="false">IF($C$4="citu pasākumu izmaksas",IF('6a+c+n'!$Q142="C",'6a+c+n'!B142,0))</f>
        <v>0</v>
      </c>
      <c r="C142" s="76" t="n">
        <f aca="false">IF($C$4="citu pasākumu izmaksas",IF('6a+c+n'!$Q142="C",'6a+c+n'!C142,0))</f>
        <v>0</v>
      </c>
      <c r="D142" s="76" t="n">
        <f aca="false">IF($C$4="citu pasākumu izmaksas",IF('6a+c+n'!$Q142="C",'6a+c+n'!D142,0))</f>
        <v>0</v>
      </c>
      <c r="E142" s="77"/>
      <c r="F142" s="75"/>
      <c r="G142" s="76"/>
      <c r="H142" s="76" t="n">
        <f aca="false">IF($C$4="citu pasākumu izmaksas",IF('6a+c+n'!$Q142="C",'6a+c+n'!H142,0))</f>
        <v>0</v>
      </c>
      <c r="I142" s="76"/>
      <c r="J142" s="76"/>
      <c r="K142" s="77" t="n">
        <f aca="false">IF($C$4="citu pasākumu izmaksas",IF('6a+c+n'!$Q142="C",'6a+c+n'!K142,0))</f>
        <v>0</v>
      </c>
      <c r="L142" s="238" t="n">
        <f aca="false">IF($C$4="citu pasākumu izmaksas",IF('6a+c+n'!$Q142="C",'6a+c+n'!L142,0))</f>
        <v>0</v>
      </c>
      <c r="M142" s="76" t="n">
        <f aca="false">IF($C$4="citu pasākumu izmaksas",IF('6a+c+n'!$Q142="C",'6a+c+n'!M142,0))</f>
        <v>0</v>
      </c>
      <c r="N142" s="76" t="n">
        <f aca="false">IF($C$4="citu pasākumu izmaksas",IF('6a+c+n'!$Q142="C",'6a+c+n'!N142,0))</f>
        <v>0</v>
      </c>
      <c r="O142" s="76" t="n">
        <f aca="false">IF($C$4="citu pasākumu izmaksas",IF('6a+c+n'!$Q142="C",'6a+c+n'!O142,0))</f>
        <v>0</v>
      </c>
      <c r="P142" s="77" t="n">
        <f aca="false">IF($C$4="citu pasākumu izmaksas",IF('6a+c+n'!$Q142="C",'6a+c+n'!P142,0))</f>
        <v>0</v>
      </c>
    </row>
    <row r="143" customFormat="false" ht="11.25" hidden="false" customHeight="false" outlineLevel="0" collapsed="false">
      <c r="A143" s="13" t="n">
        <f aca="false">IF(P143=0,0,IF(COUNTBLANK(P143)=1,0,COUNTA($P$14:P143)))</f>
        <v>0</v>
      </c>
      <c r="B143" s="76" t="n">
        <f aca="false">IF($C$4="citu pasākumu izmaksas",IF('6a+c+n'!$Q143="C",'6a+c+n'!B143,0))</f>
        <v>0</v>
      </c>
      <c r="C143" s="76" t="n">
        <f aca="false">IF($C$4="citu pasākumu izmaksas",IF('6a+c+n'!$Q143="C",'6a+c+n'!C143,0))</f>
        <v>0</v>
      </c>
      <c r="D143" s="76" t="n">
        <f aca="false">IF($C$4="citu pasākumu izmaksas",IF('6a+c+n'!$Q143="C",'6a+c+n'!D143,0))</f>
        <v>0</v>
      </c>
      <c r="E143" s="77"/>
      <c r="F143" s="75"/>
      <c r="G143" s="76"/>
      <c r="H143" s="76" t="n">
        <f aca="false">IF($C$4="citu pasākumu izmaksas",IF('6a+c+n'!$Q143="C",'6a+c+n'!H143,0))</f>
        <v>0</v>
      </c>
      <c r="I143" s="76"/>
      <c r="J143" s="76"/>
      <c r="K143" s="77" t="n">
        <f aca="false">IF($C$4="citu pasākumu izmaksas",IF('6a+c+n'!$Q143="C",'6a+c+n'!K143,0))</f>
        <v>0</v>
      </c>
      <c r="L143" s="238" t="n">
        <f aca="false">IF($C$4="citu pasākumu izmaksas",IF('6a+c+n'!$Q143="C",'6a+c+n'!L143,0))</f>
        <v>0</v>
      </c>
      <c r="M143" s="76" t="n">
        <f aca="false">IF($C$4="citu pasākumu izmaksas",IF('6a+c+n'!$Q143="C",'6a+c+n'!M143,0))</f>
        <v>0</v>
      </c>
      <c r="N143" s="76" t="n">
        <f aca="false">IF($C$4="citu pasākumu izmaksas",IF('6a+c+n'!$Q143="C",'6a+c+n'!N143,0))</f>
        <v>0</v>
      </c>
      <c r="O143" s="76" t="n">
        <f aca="false">IF($C$4="citu pasākumu izmaksas",IF('6a+c+n'!$Q143="C",'6a+c+n'!O143,0))</f>
        <v>0</v>
      </c>
      <c r="P143" s="77" t="n">
        <f aca="false">IF($C$4="citu pasākumu izmaksas",IF('6a+c+n'!$Q143="C",'6a+c+n'!P143,0))</f>
        <v>0</v>
      </c>
    </row>
    <row r="144" customFormat="false" ht="11.25" hidden="false" customHeight="false" outlineLevel="0" collapsed="false">
      <c r="A144" s="13" t="n">
        <f aca="false">IF(P144=0,0,IF(COUNTBLANK(P144)=1,0,COUNTA($P$14:P144)))</f>
        <v>0</v>
      </c>
      <c r="B144" s="76" t="n">
        <f aca="false">IF($C$4="citu pasākumu izmaksas",IF('6a+c+n'!$Q144="C",'6a+c+n'!B144,0))</f>
        <v>0</v>
      </c>
      <c r="C144" s="76" t="n">
        <f aca="false">IF($C$4="citu pasākumu izmaksas",IF('6a+c+n'!$Q144="C",'6a+c+n'!C144,0))</f>
        <v>0</v>
      </c>
      <c r="D144" s="76" t="n">
        <f aca="false">IF($C$4="citu pasākumu izmaksas",IF('6a+c+n'!$Q144="C",'6a+c+n'!D144,0))</f>
        <v>0</v>
      </c>
      <c r="E144" s="77"/>
      <c r="F144" s="75"/>
      <c r="G144" s="76"/>
      <c r="H144" s="76" t="n">
        <f aca="false">IF($C$4="citu pasākumu izmaksas",IF('6a+c+n'!$Q144="C",'6a+c+n'!H144,0))</f>
        <v>0</v>
      </c>
      <c r="I144" s="76"/>
      <c r="J144" s="76"/>
      <c r="K144" s="77" t="n">
        <f aca="false">IF($C$4="citu pasākumu izmaksas",IF('6a+c+n'!$Q144="C",'6a+c+n'!K144,0))</f>
        <v>0</v>
      </c>
      <c r="L144" s="238" t="n">
        <f aca="false">IF($C$4="citu pasākumu izmaksas",IF('6a+c+n'!$Q144="C",'6a+c+n'!L144,0))</f>
        <v>0</v>
      </c>
      <c r="M144" s="76" t="n">
        <f aca="false">IF($C$4="citu pasākumu izmaksas",IF('6a+c+n'!$Q144="C",'6a+c+n'!M144,0))</f>
        <v>0</v>
      </c>
      <c r="N144" s="76" t="n">
        <f aca="false">IF($C$4="citu pasākumu izmaksas",IF('6a+c+n'!$Q144="C",'6a+c+n'!N144,0))</f>
        <v>0</v>
      </c>
      <c r="O144" s="76" t="n">
        <f aca="false">IF($C$4="citu pasākumu izmaksas",IF('6a+c+n'!$Q144="C",'6a+c+n'!O144,0))</f>
        <v>0</v>
      </c>
      <c r="P144" s="77" t="n">
        <f aca="false">IF($C$4="citu pasākumu izmaksas",IF('6a+c+n'!$Q144="C",'6a+c+n'!P144,0))</f>
        <v>0</v>
      </c>
    </row>
    <row r="145" customFormat="false" ht="11.25" hidden="false" customHeight="false" outlineLevel="0" collapsed="false">
      <c r="A145" s="13" t="n">
        <f aca="false">IF(P145=0,0,IF(COUNTBLANK(P145)=1,0,COUNTA($P$14:P145)))</f>
        <v>0</v>
      </c>
      <c r="B145" s="76" t="n">
        <f aca="false">IF($C$4="citu pasākumu izmaksas",IF('6a+c+n'!$Q145="C",'6a+c+n'!B145,0))</f>
        <v>0</v>
      </c>
      <c r="C145" s="76" t="n">
        <f aca="false">IF($C$4="citu pasākumu izmaksas",IF('6a+c+n'!$Q145="C",'6a+c+n'!C145,0))</f>
        <v>0</v>
      </c>
      <c r="D145" s="76" t="n">
        <f aca="false">IF($C$4="citu pasākumu izmaksas",IF('6a+c+n'!$Q145="C",'6a+c+n'!D145,0))</f>
        <v>0</v>
      </c>
      <c r="E145" s="77"/>
      <c r="F145" s="75"/>
      <c r="G145" s="76"/>
      <c r="H145" s="76" t="n">
        <f aca="false">IF($C$4="citu pasākumu izmaksas",IF('6a+c+n'!$Q145="C",'6a+c+n'!H145,0))</f>
        <v>0</v>
      </c>
      <c r="I145" s="76"/>
      <c r="J145" s="76"/>
      <c r="K145" s="77" t="n">
        <f aca="false">IF($C$4="citu pasākumu izmaksas",IF('6a+c+n'!$Q145="C",'6a+c+n'!K145,0))</f>
        <v>0</v>
      </c>
      <c r="L145" s="238" t="n">
        <f aca="false">IF($C$4="citu pasākumu izmaksas",IF('6a+c+n'!$Q145="C",'6a+c+n'!L145,0))</f>
        <v>0</v>
      </c>
      <c r="M145" s="76" t="n">
        <f aca="false">IF($C$4="citu pasākumu izmaksas",IF('6a+c+n'!$Q145="C",'6a+c+n'!M145,0))</f>
        <v>0</v>
      </c>
      <c r="N145" s="76" t="n">
        <f aca="false">IF($C$4="citu pasākumu izmaksas",IF('6a+c+n'!$Q145="C",'6a+c+n'!N145,0))</f>
        <v>0</v>
      </c>
      <c r="O145" s="76" t="n">
        <f aca="false">IF($C$4="citu pasākumu izmaksas",IF('6a+c+n'!$Q145="C",'6a+c+n'!O145,0))</f>
        <v>0</v>
      </c>
      <c r="P145" s="77" t="n">
        <f aca="false">IF($C$4="citu pasākumu izmaksas",IF('6a+c+n'!$Q145="C",'6a+c+n'!P145,0))</f>
        <v>0</v>
      </c>
    </row>
    <row r="146" customFormat="false" ht="11.25" hidden="false" customHeight="false" outlineLevel="0" collapsed="false">
      <c r="A146" s="13" t="n">
        <f aca="false">IF(P146=0,0,IF(COUNTBLANK(P146)=1,0,COUNTA($P$14:P146)))</f>
        <v>0</v>
      </c>
      <c r="B146" s="76" t="n">
        <f aca="false">IF($C$4="citu pasākumu izmaksas",IF('6a+c+n'!$Q146="C",'6a+c+n'!B146,0))</f>
        <v>0</v>
      </c>
      <c r="C146" s="76" t="n">
        <f aca="false">IF($C$4="citu pasākumu izmaksas",IF('6a+c+n'!$Q146="C",'6a+c+n'!C146,0))</f>
        <v>0</v>
      </c>
      <c r="D146" s="76" t="n">
        <f aca="false">IF($C$4="citu pasākumu izmaksas",IF('6a+c+n'!$Q146="C",'6a+c+n'!D146,0))</f>
        <v>0</v>
      </c>
      <c r="E146" s="77"/>
      <c r="F146" s="75"/>
      <c r="G146" s="76"/>
      <c r="H146" s="76" t="n">
        <f aca="false">IF($C$4="citu pasākumu izmaksas",IF('6a+c+n'!$Q146="C",'6a+c+n'!H146,0))</f>
        <v>0</v>
      </c>
      <c r="I146" s="76"/>
      <c r="J146" s="76"/>
      <c r="K146" s="77" t="n">
        <f aca="false">IF($C$4="citu pasākumu izmaksas",IF('6a+c+n'!$Q146="C",'6a+c+n'!K146,0))</f>
        <v>0</v>
      </c>
      <c r="L146" s="238" t="n">
        <f aca="false">IF($C$4="citu pasākumu izmaksas",IF('6a+c+n'!$Q146="C",'6a+c+n'!L146,0))</f>
        <v>0</v>
      </c>
      <c r="M146" s="76" t="n">
        <f aca="false">IF($C$4="citu pasākumu izmaksas",IF('6a+c+n'!$Q146="C",'6a+c+n'!M146,0))</f>
        <v>0</v>
      </c>
      <c r="N146" s="76" t="n">
        <f aca="false">IF($C$4="citu pasākumu izmaksas",IF('6a+c+n'!$Q146="C",'6a+c+n'!N146,0))</f>
        <v>0</v>
      </c>
      <c r="O146" s="76" t="n">
        <f aca="false">IF($C$4="citu pasākumu izmaksas",IF('6a+c+n'!$Q146="C",'6a+c+n'!O146,0))</f>
        <v>0</v>
      </c>
      <c r="P146" s="77" t="n">
        <f aca="false">IF($C$4="citu pasākumu izmaksas",IF('6a+c+n'!$Q146="C",'6a+c+n'!P146,0))</f>
        <v>0</v>
      </c>
    </row>
    <row r="147" customFormat="false" ht="11.25" hidden="false" customHeight="false" outlineLevel="0" collapsed="false">
      <c r="A147" s="13" t="n">
        <f aca="false">IF(P147=0,0,IF(COUNTBLANK(P147)=1,0,COUNTA($P$14:P147)))</f>
        <v>0</v>
      </c>
      <c r="B147" s="76" t="n">
        <f aca="false">IF($C$4="citu pasākumu izmaksas",IF('6a+c+n'!$Q147="C",'6a+c+n'!B147,0))</f>
        <v>0</v>
      </c>
      <c r="C147" s="76" t="n">
        <f aca="false">IF($C$4="citu pasākumu izmaksas",IF('6a+c+n'!$Q147="C",'6a+c+n'!C147,0))</f>
        <v>0</v>
      </c>
      <c r="D147" s="76" t="n">
        <f aca="false">IF($C$4="citu pasākumu izmaksas",IF('6a+c+n'!$Q147="C",'6a+c+n'!D147,0))</f>
        <v>0</v>
      </c>
      <c r="E147" s="77"/>
      <c r="F147" s="75"/>
      <c r="G147" s="76"/>
      <c r="H147" s="76" t="n">
        <f aca="false">IF($C$4="citu pasākumu izmaksas",IF('6a+c+n'!$Q147="C",'6a+c+n'!H147,0))</f>
        <v>0</v>
      </c>
      <c r="I147" s="76"/>
      <c r="J147" s="76"/>
      <c r="K147" s="77" t="n">
        <f aca="false">IF($C$4="citu pasākumu izmaksas",IF('6a+c+n'!$Q147="C",'6a+c+n'!K147,0))</f>
        <v>0</v>
      </c>
      <c r="L147" s="238" t="n">
        <f aca="false">IF($C$4="citu pasākumu izmaksas",IF('6a+c+n'!$Q147="C",'6a+c+n'!L147,0))</f>
        <v>0</v>
      </c>
      <c r="M147" s="76" t="n">
        <f aca="false">IF($C$4="citu pasākumu izmaksas",IF('6a+c+n'!$Q147="C",'6a+c+n'!M147,0))</f>
        <v>0</v>
      </c>
      <c r="N147" s="76" t="n">
        <f aca="false">IF($C$4="citu pasākumu izmaksas",IF('6a+c+n'!$Q147="C",'6a+c+n'!N147,0))</f>
        <v>0</v>
      </c>
      <c r="O147" s="76" t="n">
        <f aca="false">IF($C$4="citu pasākumu izmaksas",IF('6a+c+n'!$Q147="C",'6a+c+n'!O147,0))</f>
        <v>0</v>
      </c>
      <c r="P147" s="77" t="n">
        <f aca="false">IF($C$4="citu pasākumu izmaksas",IF('6a+c+n'!$Q147="C",'6a+c+n'!P147,0))</f>
        <v>0</v>
      </c>
    </row>
    <row r="148" customFormat="false" ht="11.25" hidden="false" customHeight="false" outlineLevel="0" collapsed="false">
      <c r="A148" s="13" t="n">
        <f aca="false">IF(P148=0,0,IF(COUNTBLANK(P148)=1,0,COUNTA($P$14:P148)))</f>
        <v>0</v>
      </c>
      <c r="B148" s="76" t="n">
        <f aca="false">IF($C$4="citu pasākumu izmaksas",IF('6a+c+n'!$Q148="C",'6a+c+n'!B148,0))</f>
        <v>0</v>
      </c>
      <c r="C148" s="76" t="n">
        <f aca="false">IF($C$4="citu pasākumu izmaksas",IF('6a+c+n'!$Q148="C",'6a+c+n'!C148,0))</f>
        <v>0</v>
      </c>
      <c r="D148" s="76" t="n">
        <f aca="false">IF($C$4="citu pasākumu izmaksas",IF('6a+c+n'!$Q148="C",'6a+c+n'!D148,0))</f>
        <v>0</v>
      </c>
      <c r="E148" s="77"/>
      <c r="F148" s="75"/>
      <c r="G148" s="76"/>
      <c r="H148" s="76" t="n">
        <f aca="false">IF($C$4="citu pasākumu izmaksas",IF('6a+c+n'!$Q148="C",'6a+c+n'!H148,0))</f>
        <v>0</v>
      </c>
      <c r="I148" s="76"/>
      <c r="J148" s="76"/>
      <c r="K148" s="77" t="n">
        <f aca="false">IF($C$4="citu pasākumu izmaksas",IF('6a+c+n'!$Q148="C",'6a+c+n'!K148,0))</f>
        <v>0</v>
      </c>
      <c r="L148" s="238" t="n">
        <f aca="false">IF($C$4="citu pasākumu izmaksas",IF('6a+c+n'!$Q148="C",'6a+c+n'!L148,0))</f>
        <v>0</v>
      </c>
      <c r="M148" s="76" t="n">
        <f aca="false">IF($C$4="citu pasākumu izmaksas",IF('6a+c+n'!$Q148="C",'6a+c+n'!M148,0))</f>
        <v>0</v>
      </c>
      <c r="N148" s="76" t="n">
        <f aca="false">IF($C$4="citu pasākumu izmaksas",IF('6a+c+n'!$Q148="C",'6a+c+n'!N148,0))</f>
        <v>0</v>
      </c>
      <c r="O148" s="76" t="n">
        <f aca="false">IF($C$4="citu pasākumu izmaksas",IF('6a+c+n'!$Q148="C",'6a+c+n'!O148,0))</f>
        <v>0</v>
      </c>
      <c r="P148" s="77" t="n">
        <f aca="false">IF($C$4="citu pasākumu izmaksas",IF('6a+c+n'!$Q148="C",'6a+c+n'!P148,0))</f>
        <v>0</v>
      </c>
    </row>
    <row r="149" customFormat="false" ht="11.25" hidden="false" customHeight="false" outlineLevel="0" collapsed="false">
      <c r="A149" s="13" t="n">
        <f aca="false">IF(P149=0,0,IF(COUNTBLANK(P149)=1,0,COUNTA($P$14:P149)))</f>
        <v>0</v>
      </c>
      <c r="B149" s="76" t="n">
        <f aca="false">IF($C$4="citu pasākumu izmaksas",IF('6a+c+n'!$Q149="C",'6a+c+n'!B149,0))</f>
        <v>0</v>
      </c>
      <c r="C149" s="76" t="n">
        <f aca="false">IF($C$4="citu pasākumu izmaksas",IF('6a+c+n'!$Q149="C",'6a+c+n'!C149,0))</f>
        <v>0</v>
      </c>
      <c r="D149" s="76" t="n">
        <f aca="false">IF($C$4="citu pasākumu izmaksas",IF('6a+c+n'!$Q149="C",'6a+c+n'!D149,0))</f>
        <v>0</v>
      </c>
      <c r="E149" s="77"/>
      <c r="F149" s="75"/>
      <c r="G149" s="76"/>
      <c r="H149" s="76" t="n">
        <f aca="false">IF($C$4="citu pasākumu izmaksas",IF('6a+c+n'!$Q149="C",'6a+c+n'!H149,0))</f>
        <v>0</v>
      </c>
      <c r="I149" s="76"/>
      <c r="J149" s="76"/>
      <c r="K149" s="77" t="n">
        <f aca="false">IF($C$4="citu pasākumu izmaksas",IF('6a+c+n'!$Q149="C",'6a+c+n'!K149,0))</f>
        <v>0</v>
      </c>
      <c r="L149" s="238" t="n">
        <f aca="false">IF($C$4="citu pasākumu izmaksas",IF('6a+c+n'!$Q149="C",'6a+c+n'!L149,0))</f>
        <v>0</v>
      </c>
      <c r="M149" s="76" t="n">
        <f aca="false">IF($C$4="citu pasākumu izmaksas",IF('6a+c+n'!$Q149="C",'6a+c+n'!M149,0))</f>
        <v>0</v>
      </c>
      <c r="N149" s="76" t="n">
        <f aca="false">IF($C$4="citu pasākumu izmaksas",IF('6a+c+n'!$Q149="C",'6a+c+n'!N149,0))</f>
        <v>0</v>
      </c>
      <c r="O149" s="76" t="n">
        <f aca="false">IF($C$4="citu pasākumu izmaksas",IF('6a+c+n'!$Q149="C",'6a+c+n'!O149,0))</f>
        <v>0</v>
      </c>
      <c r="P149" s="77" t="n">
        <f aca="false">IF($C$4="citu pasākumu izmaksas",IF('6a+c+n'!$Q149="C",'6a+c+n'!P149,0))</f>
        <v>0</v>
      </c>
    </row>
    <row r="150" customFormat="false" ht="11.25" hidden="false" customHeight="false" outlineLevel="0" collapsed="false">
      <c r="A150" s="13" t="n">
        <f aca="false">IF(P150=0,0,IF(COUNTBLANK(P150)=1,0,COUNTA($P$14:P150)))</f>
        <v>0</v>
      </c>
      <c r="B150" s="76" t="n">
        <f aca="false">IF($C$4="citu pasākumu izmaksas",IF('6a+c+n'!$Q150="C",'6a+c+n'!B150,0))</f>
        <v>0</v>
      </c>
      <c r="C150" s="76" t="n">
        <f aca="false">IF($C$4="citu pasākumu izmaksas",IF('6a+c+n'!$Q150="C",'6a+c+n'!C150,0))</f>
        <v>0</v>
      </c>
      <c r="D150" s="76" t="n">
        <f aca="false">IF($C$4="citu pasākumu izmaksas",IF('6a+c+n'!$Q150="C",'6a+c+n'!D150,0))</f>
        <v>0</v>
      </c>
      <c r="E150" s="77"/>
      <c r="F150" s="75"/>
      <c r="G150" s="76"/>
      <c r="H150" s="76" t="n">
        <f aca="false">IF($C$4="citu pasākumu izmaksas",IF('6a+c+n'!$Q150="C",'6a+c+n'!H150,0))</f>
        <v>0</v>
      </c>
      <c r="I150" s="76"/>
      <c r="J150" s="76"/>
      <c r="K150" s="77" t="n">
        <f aca="false">IF($C$4="citu pasākumu izmaksas",IF('6a+c+n'!$Q150="C",'6a+c+n'!K150,0))</f>
        <v>0</v>
      </c>
      <c r="L150" s="238" t="n">
        <f aca="false">IF($C$4="citu pasākumu izmaksas",IF('6a+c+n'!$Q150="C",'6a+c+n'!L150,0))</f>
        <v>0</v>
      </c>
      <c r="M150" s="76" t="n">
        <f aca="false">IF($C$4="citu pasākumu izmaksas",IF('6a+c+n'!$Q150="C",'6a+c+n'!M150,0))</f>
        <v>0</v>
      </c>
      <c r="N150" s="76" t="n">
        <f aca="false">IF($C$4="citu pasākumu izmaksas",IF('6a+c+n'!$Q150="C",'6a+c+n'!N150,0))</f>
        <v>0</v>
      </c>
      <c r="O150" s="76" t="n">
        <f aca="false">IF($C$4="citu pasākumu izmaksas",IF('6a+c+n'!$Q150="C",'6a+c+n'!O150,0))</f>
        <v>0</v>
      </c>
      <c r="P150" s="77" t="n">
        <f aca="false">IF($C$4="citu pasākumu izmaksas",IF('6a+c+n'!$Q150="C",'6a+c+n'!P150,0))</f>
        <v>0</v>
      </c>
    </row>
    <row r="151" customFormat="false" ht="11.25" hidden="false" customHeight="false" outlineLevel="0" collapsed="false">
      <c r="A151" s="13" t="n">
        <f aca="false">IF(P151=0,0,IF(COUNTBLANK(P151)=1,0,COUNTA($P$14:P151)))</f>
        <v>0</v>
      </c>
      <c r="B151" s="76" t="n">
        <f aca="false">IF($C$4="citu pasākumu izmaksas",IF('6a+c+n'!$Q151="C",'6a+c+n'!B151,0))</f>
        <v>0</v>
      </c>
      <c r="C151" s="76" t="n">
        <f aca="false">IF($C$4="citu pasākumu izmaksas",IF('6a+c+n'!$Q151="C",'6a+c+n'!C151,0))</f>
        <v>0</v>
      </c>
      <c r="D151" s="76" t="n">
        <f aca="false">IF($C$4="citu pasākumu izmaksas",IF('6a+c+n'!$Q151="C",'6a+c+n'!D151,0))</f>
        <v>0</v>
      </c>
      <c r="E151" s="77"/>
      <c r="F151" s="75"/>
      <c r="G151" s="76"/>
      <c r="H151" s="76" t="n">
        <f aca="false">IF($C$4="citu pasākumu izmaksas",IF('6a+c+n'!$Q151="C",'6a+c+n'!H151,0))</f>
        <v>0</v>
      </c>
      <c r="I151" s="76"/>
      <c r="J151" s="76"/>
      <c r="K151" s="77" t="n">
        <f aca="false">IF($C$4="citu pasākumu izmaksas",IF('6a+c+n'!$Q151="C",'6a+c+n'!K151,0))</f>
        <v>0</v>
      </c>
      <c r="L151" s="238" t="n">
        <f aca="false">IF($C$4="citu pasākumu izmaksas",IF('6a+c+n'!$Q151="C",'6a+c+n'!L151,0))</f>
        <v>0</v>
      </c>
      <c r="M151" s="76" t="n">
        <f aca="false">IF($C$4="citu pasākumu izmaksas",IF('6a+c+n'!$Q151="C",'6a+c+n'!M151,0))</f>
        <v>0</v>
      </c>
      <c r="N151" s="76" t="n">
        <f aca="false">IF($C$4="citu pasākumu izmaksas",IF('6a+c+n'!$Q151="C",'6a+c+n'!N151,0))</f>
        <v>0</v>
      </c>
      <c r="O151" s="76" t="n">
        <f aca="false">IF($C$4="citu pasākumu izmaksas",IF('6a+c+n'!$Q151="C",'6a+c+n'!O151,0))</f>
        <v>0</v>
      </c>
      <c r="P151" s="77" t="n">
        <f aca="false">IF($C$4="citu pasākumu izmaksas",IF('6a+c+n'!$Q151="C",'6a+c+n'!P151,0))</f>
        <v>0</v>
      </c>
    </row>
    <row r="152" customFormat="false" ht="11.25" hidden="false" customHeight="false" outlineLevel="0" collapsed="false">
      <c r="A152" s="13" t="n">
        <f aca="false">IF(P152=0,0,IF(COUNTBLANK(P152)=1,0,COUNTA($P$14:P152)))</f>
        <v>0</v>
      </c>
      <c r="B152" s="76" t="n">
        <f aca="false">IF($C$4="citu pasākumu izmaksas",IF('6a+c+n'!$Q152="C",'6a+c+n'!B152,0))</f>
        <v>0</v>
      </c>
      <c r="C152" s="76" t="n">
        <f aca="false">IF($C$4="citu pasākumu izmaksas",IF('6a+c+n'!$Q152="C",'6a+c+n'!C152,0))</f>
        <v>0</v>
      </c>
      <c r="D152" s="76" t="n">
        <f aca="false">IF($C$4="citu pasākumu izmaksas",IF('6a+c+n'!$Q152="C",'6a+c+n'!D152,0))</f>
        <v>0</v>
      </c>
      <c r="E152" s="77"/>
      <c r="F152" s="75"/>
      <c r="G152" s="76"/>
      <c r="H152" s="76" t="n">
        <f aca="false">IF($C$4="citu pasākumu izmaksas",IF('6a+c+n'!$Q152="C",'6a+c+n'!H152,0))</f>
        <v>0</v>
      </c>
      <c r="I152" s="76"/>
      <c r="J152" s="76"/>
      <c r="K152" s="77" t="n">
        <f aca="false">IF($C$4="citu pasākumu izmaksas",IF('6a+c+n'!$Q152="C",'6a+c+n'!K152,0))</f>
        <v>0</v>
      </c>
      <c r="L152" s="238" t="n">
        <f aca="false">IF($C$4="citu pasākumu izmaksas",IF('6a+c+n'!$Q152="C",'6a+c+n'!L152,0))</f>
        <v>0</v>
      </c>
      <c r="M152" s="76" t="n">
        <f aca="false">IF($C$4="citu pasākumu izmaksas",IF('6a+c+n'!$Q152="C",'6a+c+n'!M152,0))</f>
        <v>0</v>
      </c>
      <c r="N152" s="76" t="n">
        <f aca="false">IF($C$4="citu pasākumu izmaksas",IF('6a+c+n'!$Q152="C",'6a+c+n'!N152,0))</f>
        <v>0</v>
      </c>
      <c r="O152" s="76" t="n">
        <f aca="false">IF($C$4="citu pasākumu izmaksas",IF('6a+c+n'!$Q152="C",'6a+c+n'!O152,0))</f>
        <v>0</v>
      </c>
      <c r="P152" s="77" t="n">
        <f aca="false">IF($C$4="citu pasākumu izmaksas",IF('6a+c+n'!$Q152="C",'6a+c+n'!P152,0))</f>
        <v>0</v>
      </c>
    </row>
    <row r="153" customFormat="false" ht="11.25" hidden="false" customHeight="false" outlineLevel="0" collapsed="false">
      <c r="A153" s="13" t="n">
        <f aca="false">IF(P153=0,0,IF(COUNTBLANK(P153)=1,0,COUNTA($P$14:P153)))</f>
        <v>0</v>
      </c>
      <c r="B153" s="76" t="n">
        <f aca="false">IF($C$4="citu pasākumu izmaksas",IF('6a+c+n'!$Q153="C",'6a+c+n'!B153,0))</f>
        <v>0</v>
      </c>
      <c r="C153" s="76" t="n">
        <f aca="false">IF($C$4="citu pasākumu izmaksas",IF('6a+c+n'!$Q153="C",'6a+c+n'!C153,0))</f>
        <v>0</v>
      </c>
      <c r="D153" s="76" t="n">
        <f aca="false">IF($C$4="citu pasākumu izmaksas",IF('6a+c+n'!$Q153="C",'6a+c+n'!D153,0))</f>
        <v>0</v>
      </c>
      <c r="E153" s="77"/>
      <c r="F153" s="75"/>
      <c r="G153" s="76"/>
      <c r="H153" s="76" t="n">
        <f aca="false">IF($C$4="citu pasākumu izmaksas",IF('6a+c+n'!$Q153="C",'6a+c+n'!H153,0))</f>
        <v>0</v>
      </c>
      <c r="I153" s="76"/>
      <c r="J153" s="76"/>
      <c r="K153" s="77" t="n">
        <f aca="false">IF($C$4="citu pasākumu izmaksas",IF('6a+c+n'!$Q153="C",'6a+c+n'!K153,0))</f>
        <v>0</v>
      </c>
      <c r="L153" s="238" t="n">
        <f aca="false">IF($C$4="citu pasākumu izmaksas",IF('6a+c+n'!$Q153="C",'6a+c+n'!L153,0))</f>
        <v>0</v>
      </c>
      <c r="M153" s="76" t="n">
        <f aca="false">IF($C$4="citu pasākumu izmaksas",IF('6a+c+n'!$Q153="C",'6a+c+n'!M153,0))</f>
        <v>0</v>
      </c>
      <c r="N153" s="76" t="n">
        <f aca="false">IF($C$4="citu pasākumu izmaksas",IF('6a+c+n'!$Q153="C",'6a+c+n'!N153,0))</f>
        <v>0</v>
      </c>
      <c r="O153" s="76" t="n">
        <f aca="false">IF($C$4="citu pasākumu izmaksas",IF('6a+c+n'!$Q153="C",'6a+c+n'!O153,0))</f>
        <v>0</v>
      </c>
      <c r="P153" s="77" t="n">
        <f aca="false">IF($C$4="citu pasākumu izmaksas",IF('6a+c+n'!$Q153="C",'6a+c+n'!P153,0))</f>
        <v>0</v>
      </c>
    </row>
    <row r="154" customFormat="false" ht="11.25" hidden="false" customHeight="false" outlineLevel="0" collapsed="false">
      <c r="A154" s="13" t="n">
        <f aca="false">IF(P154=0,0,IF(COUNTBLANK(P154)=1,0,COUNTA($P$14:P154)))</f>
        <v>0</v>
      </c>
      <c r="B154" s="76" t="n">
        <f aca="false">IF($C$4="citu pasākumu izmaksas",IF('6a+c+n'!$Q154="C",'6a+c+n'!B154,0))</f>
        <v>0</v>
      </c>
      <c r="C154" s="76" t="n">
        <f aca="false">IF($C$4="citu pasākumu izmaksas",IF('6a+c+n'!$Q154="C",'6a+c+n'!C154,0))</f>
        <v>0</v>
      </c>
      <c r="D154" s="76" t="n">
        <f aca="false">IF($C$4="citu pasākumu izmaksas",IF('6a+c+n'!$Q154="C",'6a+c+n'!D154,0))</f>
        <v>0</v>
      </c>
      <c r="E154" s="77"/>
      <c r="F154" s="75"/>
      <c r="G154" s="76"/>
      <c r="H154" s="76" t="n">
        <f aca="false">IF($C$4="citu pasākumu izmaksas",IF('6a+c+n'!$Q154="C",'6a+c+n'!H154,0))</f>
        <v>0</v>
      </c>
      <c r="I154" s="76"/>
      <c r="J154" s="76"/>
      <c r="K154" s="77" t="n">
        <f aca="false">IF($C$4="citu pasākumu izmaksas",IF('6a+c+n'!$Q154="C",'6a+c+n'!K154,0))</f>
        <v>0</v>
      </c>
      <c r="L154" s="238" t="n">
        <f aca="false">IF($C$4="citu pasākumu izmaksas",IF('6a+c+n'!$Q154="C",'6a+c+n'!L154,0))</f>
        <v>0</v>
      </c>
      <c r="M154" s="76" t="n">
        <f aca="false">IF($C$4="citu pasākumu izmaksas",IF('6a+c+n'!$Q154="C",'6a+c+n'!M154,0))</f>
        <v>0</v>
      </c>
      <c r="N154" s="76" t="n">
        <f aca="false">IF($C$4="citu pasākumu izmaksas",IF('6a+c+n'!$Q154="C",'6a+c+n'!N154,0))</f>
        <v>0</v>
      </c>
      <c r="O154" s="76" t="n">
        <f aca="false">IF($C$4="citu pasākumu izmaksas",IF('6a+c+n'!$Q154="C",'6a+c+n'!O154,0))</f>
        <v>0</v>
      </c>
      <c r="P154" s="77" t="n">
        <f aca="false">IF($C$4="citu pasākumu izmaksas",IF('6a+c+n'!$Q154="C",'6a+c+n'!P154,0))</f>
        <v>0</v>
      </c>
    </row>
    <row r="155" customFormat="false" ht="11.25" hidden="false" customHeight="false" outlineLevel="0" collapsed="false">
      <c r="A155" s="13" t="n">
        <f aca="false">IF(P155=0,0,IF(COUNTBLANK(P155)=1,0,COUNTA($P$14:P155)))</f>
        <v>0</v>
      </c>
      <c r="B155" s="76" t="n">
        <f aca="false">IF($C$4="citu pasākumu izmaksas",IF('6a+c+n'!$Q155="C",'6a+c+n'!B155,0))</f>
        <v>0</v>
      </c>
      <c r="C155" s="76" t="n">
        <f aca="false">IF($C$4="citu pasākumu izmaksas",IF('6a+c+n'!$Q155="C",'6a+c+n'!C155,0))</f>
        <v>0</v>
      </c>
      <c r="D155" s="76" t="n">
        <f aca="false">IF($C$4="citu pasākumu izmaksas",IF('6a+c+n'!$Q155="C",'6a+c+n'!D155,0))</f>
        <v>0</v>
      </c>
      <c r="E155" s="77"/>
      <c r="F155" s="75"/>
      <c r="G155" s="76"/>
      <c r="H155" s="76" t="n">
        <f aca="false">IF($C$4="citu pasākumu izmaksas",IF('6a+c+n'!$Q155="C",'6a+c+n'!H155,0))</f>
        <v>0</v>
      </c>
      <c r="I155" s="76"/>
      <c r="J155" s="76"/>
      <c r="K155" s="77" t="n">
        <f aca="false">IF($C$4="citu pasākumu izmaksas",IF('6a+c+n'!$Q155="C",'6a+c+n'!K155,0))</f>
        <v>0</v>
      </c>
      <c r="L155" s="238" t="n">
        <f aca="false">IF($C$4="citu pasākumu izmaksas",IF('6a+c+n'!$Q155="C",'6a+c+n'!L155,0))</f>
        <v>0</v>
      </c>
      <c r="M155" s="76" t="n">
        <f aca="false">IF($C$4="citu pasākumu izmaksas",IF('6a+c+n'!$Q155="C",'6a+c+n'!M155,0))</f>
        <v>0</v>
      </c>
      <c r="N155" s="76" t="n">
        <f aca="false">IF($C$4="citu pasākumu izmaksas",IF('6a+c+n'!$Q155="C",'6a+c+n'!N155,0))</f>
        <v>0</v>
      </c>
      <c r="O155" s="76" t="n">
        <f aca="false">IF($C$4="citu pasākumu izmaksas",IF('6a+c+n'!$Q155="C",'6a+c+n'!O155,0))</f>
        <v>0</v>
      </c>
      <c r="P155" s="77" t="n">
        <f aca="false">IF($C$4="citu pasākumu izmaksas",IF('6a+c+n'!$Q155="C",'6a+c+n'!P155,0))</f>
        <v>0</v>
      </c>
    </row>
    <row r="156" customFormat="false" ht="12" hidden="false" customHeight="false" outlineLevel="0" collapsed="false">
      <c r="A156" s="13" t="n">
        <f aca="false">IF(P156=0,0,IF(COUNTBLANK(P156)=1,0,COUNTA($P$14:P156)))</f>
        <v>0</v>
      </c>
      <c r="B156" s="76" t="n">
        <f aca="false">IF($C$4="citu pasākumu izmaksas",IF('6a+c+n'!$Q156="C",'6a+c+n'!B156,0))</f>
        <v>0</v>
      </c>
      <c r="C156" s="76" t="n">
        <f aca="false">IF($C$4="citu pasākumu izmaksas",IF('6a+c+n'!$Q156="C",'6a+c+n'!C156,0))</f>
        <v>0</v>
      </c>
      <c r="D156" s="76" t="n">
        <f aca="false">IF($C$4="citu pasākumu izmaksas",IF('6a+c+n'!$Q156="C",'6a+c+n'!D156,0))</f>
        <v>0</v>
      </c>
      <c r="E156" s="77"/>
      <c r="F156" s="75"/>
      <c r="G156" s="76"/>
      <c r="H156" s="76" t="n">
        <f aca="false">IF($C$4="citu pasākumu izmaksas",IF('6a+c+n'!$Q156="C",'6a+c+n'!H156,0))</f>
        <v>0</v>
      </c>
      <c r="I156" s="76"/>
      <c r="J156" s="76"/>
      <c r="K156" s="77" t="n">
        <f aca="false">IF($C$4="citu pasākumu izmaksas",IF('6a+c+n'!$Q156="C",'6a+c+n'!K156,0))</f>
        <v>0</v>
      </c>
      <c r="L156" s="238" t="n">
        <f aca="false">IF($C$4="citu pasākumu izmaksas",IF('6a+c+n'!$Q156="C",'6a+c+n'!L156,0))</f>
        <v>0</v>
      </c>
      <c r="M156" s="76" t="n">
        <f aca="false">IF($C$4="citu pasākumu izmaksas",IF('6a+c+n'!$Q156="C",'6a+c+n'!M156,0))</f>
        <v>0</v>
      </c>
      <c r="N156" s="76" t="n">
        <f aca="false">IF($C$4="citu pasākumu izmaksas",IF('6a+c+n'!$Q156="C",'6a+c+n'!N156,0))</f>
        <v>0</v>
      </c>
      <c r="O156" s="76" t="n">
        <f aca="false">IF($C$4="citu pasākumu izmaksas",IF('6a+c+n'!$Q156="C",'6a+c+n'!O156,0))</f>
        <v>0</v>
      </c>
      <c r="P156" s="77" t="n">
        <f aca="false">IF($C$4="citu pasākumu izmaksas",IF('6a+c+n'!$Q156="C",'6a+c+n'!P156,0))</f>
        <v>0</v>
      </c>
    </row>
    <row r="157" customFormat="false" ht="12" hidden="false" customHeight="true" outlineLevel="0" collapsed="false">
      <c r="A157" s="226" t="s">
        <v>126</v>
      </c>
      <c r="B157" s="226"/>
      <c r="C157" s="226"/>
      <c r="D157" s="226"/>
      <c r="E157" s="226"/>
      <c r="F157" s="226"/>
      <c r="G157" s="226"/>
      <c r="H157" s="226"/>
      <c r="I157" s="226"/>
      <c r="J157" s="226"/>
      <c r="K157" s="226"/>
      <c r="L157" s="239" t="n">
        <f aca="false">SUM(L14:L156)</f>
        <v>0</v>
      </c>
      <c r="M157" s="240" t="n">
        <f aca="false">SUM(M14:M156)</f>
        <v>0</v>
      </c>
      <c r="N157" s="240" t="n">
        <f aca="false">SUM(N14:N156)</f>
        <v>0</v>
      </c>
      <c r="O157" s="240" t="n">
        <f aca="false">SUM(O14:O156)</f>
        <v>0</v>
      </c>
      <c r="P157" s="241" t="n">
        <f aca="false">SUM(P14:P156)</f>
        <v>0</v>
      </c>
    </row>
    <row r="158" customFormat="false" ht="11.25" hidden="false" customHeight="false" outlineLevel="0" collapsed="false">
      <c r="A158" s="33"/>
      <c r="B158" s="33"/>
      <c r="C158" s="33"/>
      <c r="D158" s="33"/>
      <c r="E158" s="33"/>
      <c r="F158" s="33"/>
      <c r="G158" s="33"/>
      <c r="H158" s="33"/>
      <c r="I158" s="33"/>
      <c r="J158" s="33"/>
      <c r="K158" s="33"/>
      <c r="L158" s="33"/>
      <c r="M158" s="33"/>
      <c r="N158" s="33"/>
      <c r="O158" s="33"/>
      <c r="P158" s="33"/>
    </row>
    <row r="159" customFormat="false" ht="11.25" hidden="false" customHeight="false" outlineLevel="0" collapsed="false">
      <c r="A159" s="33"/>
      <c r="B159" s="33"/>
      <c r="C159" s="33"/>
      <c r="D159" s="33"/>
      <c r="E159" s="33"/>
      <c r="F159" s="33"/>
      <c r="G159" s="33"/>
      <c r="H159" s="33"/>
      <c r="I159" s="33"/>
      <c r="J159" s="33"/>
      <c r="K159" s="33"/>
      <c r="L159" s="33"/>
      <c r="M159" s="33"/>
      <c r="N159" s="33"/>
      <c r="O159" s="33"/>
      <c r="P159" s="33"/>
    </row>
    <row r="160" customFormat="false" ht="11.25" hidden="false" customHeight="false" outlineLevel="0" collapsed="false">
      <c r="A160" s="1" t="s">
        <v>19</v>
      </c>
      <c r="B160" s="33"/>
      <c r="C160" s="45" t="n">
        <f aca="false">'Kops c'!C31:H31</f>
        <v>0</v>
      </c>
      <c r="D160" s="45"/>
      <c r="E160" s="45"/>
      <c r="F160" s="45"/>
      <c r="G160" s="45"/>
      <c r="H160" s="45"/>
      <c r="I160" s="33"/>
      <c r="J160" s="33"/>
      <c r="K160" s="33"/>
      <c r="L160" s="33"/>
      <c r="M160" s="33"/>
      <c r="N160" s="33"/>
      <c r="O160" s="33"/>
      <c r="P160" s="33"/>
    </row>
    <row r="161" customFormat="false" ht="11.25" hidden="false" customHeight="true" outlineLevel="0" collapsed="false">
      <c r="A161" s="33"/>
      <c r="B161" s="33"/>
      <c r="C161" s="31" t="s">
        <v>20</v>
      </c>
      <c r="D161" s="31"/>
      <c r="E161" s="31"/>
      <c r="F161" s="31"/>
      <c r="G161" s="31"/>
      <c r="H161" s="31"/>
      <c r="I161" s="33"/>
      <c r="J161" s="33"/>
      <c r="K161" s="33"/>
      <c r="L161" s="33"/>
      <c r="M161" s="33"/>
      <c r="N161" s="33"/>
      <c r="O161" s="33"/>
      <c r="P161" s="33"/>
    </row>
    <row r="162" customFormat="false" ht="11.25" hidden="false" customHeight="false" outlineLevel="0" collapsed="false">
      <c r="A162" s="33"/>
      <c r="B162" s="33"/>
      <c r="C162" s="33"/>
      <c r="D162" s="33"/>
      <c r="E162" s="33"/>
      <c r="F162" s="33"/>
      <c r="G162" s="33"/>
      <c r="H162" s="33"/>
      <c r="I162" s="33"/>
      <c r="J162" s="33"/>
      <c r="K162" s="33"/>
      <c r="L162" s="33"/>
      <c r="M162" s="33"/>
      <c r="N162" s="33"/>
      <c r="O162" s="33"/>
      <c r="P162" s="33"/>
    </row>
    <row r="163" customFormat="false" ht="11.25" hidden="false" customHeight="false" outlineLevel="0" collapsed="false">
      <c r="A163" s="96" t="str">
        <f aca="false">'Kops n'!A34:D34</f>
        <v>Tāme sastādīta:</v>
      </c>
      <c r="B163" s="96"/>
      <c r="C163" s="96"/>
      <c r="D163" s="96"/>
      <c r="E163" s="33"/>
      <c r="F163" s="33"/>
      <c r="G163" s="33"/>
      <c r="H163" s="33"/>
      <c r="I163" s="33"/>
      <c r="J163" s="33"/>
      <c r="K163" s="33"/>
      <c r="L163" s="33"/>
      <c r="M163" s="33"/>
      <c r="N163" s="33"/>
      <c r="O163" s="33"/>
      <c r="P163" s="33"/>
    </row>
    <row r="164" customFormat="false" ht="11.25" hidden="false" customHeight="false" outlineLevel="0" collapsed="false">
      <c r="A164" s="33"/>
      <c r="B164" s="33"/>
      <c r="C164" s="33"/>
      <c r="D164" s="33"/>
      <c r="E164" s="33"/>
      <c r="F164" s="33"/>
      <c r="G164" s="33"/>
      <c r="H164" s="33"/>
      <c r="I164" s="33"/>
      <c r="J164" s="33"/>
      <c r="K164" s="33"/>
      <c r="L164" s="33"/>
      <c r="M164" s="33"/>
      <c r="N164" s="33"/>
      <c r="O164" s="33"/>
      <c r="P164" s="33"/>
    </row>
    <row r="165" customFormat="false" ht="11.25" hidden="false" customHeight="false" outlineLevel="0" collapsed="false">
      <c r="A165" s="1" t="s">
        <v>48</v>
      </c>
      <c r="B165" s="33"/>
      <c r="C165" s="45" t="n">
        <f aca="false">'Kops c'!C36:H36</f>
        <v>0</v>
      </c>
      <c r="D165" s="45"/>
      <c r="E165" s="45"/>
      <c r="F165" s="45"/>
      <c r="G165" s="45"/>
      <c r="H165" s="45"/>
      <c r="I165" s="33"/>
      <c r="J165" s="33"/>
      <c r="K165" s="33"/>
      <c r="L165" s="33"/>
      <c r="M165" s="33"/>
      <c r="N165" s="33"/>
      <c r="O165" s="33"/>
      <c r="P165" s="33"/>
    </row>
    <row r="166" customFormat="false" ht="11.25" hidden="false" customHeight="true" outlineLevel="0" collapsed="false">
      <c r="A166" s="33"/>
      <c r="B166" s="33"/>
      <c r="C166" s="31" t="s">
        <v>20</v>
      </c>
      <c r="D166" s="31"/>
      <c r="E166" s="31"/>
      <c r="F166" s="31"/>
      <c r="G166" s="31"/>
      <c r="H166" s="31"/>
      <c r="I166" s="33"/>
      <c r="J166" s="33"/>
      <c r="K166" s="33"/>
      <c r="L166" s="33"/>
      <c r="M166" s="33"/>
      <c r="N166" s="33"/>
      <c r="O166" s="33"/>
      <c r="P166" s="33"/>
    </row>
    <row r="167" customFormat="false" ht="11.25" hidden="false" customHeight="false" outlineLevel="0" collapsed="false">
      <c r="A167" s="33"/>
      <c r="B167" s="33"/>
      <c r="C167" s="33"/>
      <c r="D167" s="33"/>
      <c r="E167" s="33"/>
      <c r="F167" s="33"/>
      <c r="G167" s="33"/>
      <c r="H167" s="33"/>
      <c r="I167" s="33"/>
      <c r="J167" s="33"/>
      <c r="K167" s="33"/>
      <c r="L167" s="33"/>
      <c r="M167" s="33"/>
      <c r="N167" s="33"/>
      <c r="O167" s="33"/>
      <c r="P167" s="33"/>
    </row>
    <row r="168" customFormat="false" ht="11.25" hidden="false" customHeight="false" outlineLevel="0" collapsed="false">
      <c r="A168" s="97" t="s">
        <v>21</v>
      </c>
      <c r="B168" s="98"/>
      <c r="C168" s="99" t="n">
        <f aca="false">'Kops c'!C39</f>
        <v>0</v>
      </c>
      <c r="D168" s="98"/>
      <c r="E168" s="33"/>
      <c r="F168" s="33"/>
      <c r="G168" s="33"/>
      <c r="H168" s="33"/>
      <c r="I168" s="33"/>
      <c r="J168" s="33"/>
      <c r="K168" s="33"/>
      <c r="L168" s="33"/>
      <c r="M168" s="33"/>
      <c r="N168" s="33"/>
      <c r="O168" s="33"/>
      <c r="P168" s="33"/>
    </row>
    <row r="169" customFormat="false" ht="11.25" hidden="false" customHeight="false" outlineLevel="0" collapsed="false">
      <c r="A169" s="33"/>
      <c r="B169" s="33"/>
      <c r="C169" s="33"/>
      <c r="D169" s="33"/>
      <c r="E169" s="33"/>
      <c r="F169" s="33"/>
      <c r="G169" s="33"/>
      <c r="H169" s="33"/>
      <c r="I169" s="33"/>
      <c r="J169" s="33"/>
      <c r="K169" s="33"/>
      <c r="L169" s="33"/>
      <c r="M169" s="33"/>
      <c r="N169" s="33"/>
      <c r="O169" s="33"/>
      <c r="P169"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157:K157"/>
    <mergeCell ref="C160:H160"/>
    <mergeCell ref="C161:H161"/>
    <mergeCell ref="A163:D163"/>
    <mergeCell ref="C165:H165"/>
    <mergeCell ref="C166:H166"/>
  </mergeCells>
  <conditionalFormatting sqref="A157:K157">
    <cfRule type="containsText" priority="2" operator="containsText" aboveAverage="0" equalAverage="0" bottom="0" percent="0" rank="0" text="Tiešās izmaksas kopā, t. sk. darba devēja sociālais nodoklis __.__% " dxfId="3">
      <formula>NOT(ISERROR(SEARCH("Tiešās izmaksas kopā, t. sk. darba devēja sociālais nodoklis __.__% ",A157)))</formula>
    </cfRule>
  </conditionalFormatting>
  <conditionalFormatting sqref="C2:I2 D5:L8 N9:O9 A14:P156 L157:P157 C160:H160 C165:H165 C168">
    <cfRule type="cellIs" priority="3" operator="equal" aboveAverage="0" equalAverage="0" bottom="0" percent="0" rank="0" text="" dxfId="1">
      <formula>0</formula>
    </cfRule>
  </conditionalFormatting>
  <printOptions headings="false" gridLines="false" gridLinesSet="true" horizontalCentered="false" verticalCentered="false"/>
  <pageMargins left="0" right="0" top="0.39375" bottom="0.39375"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F0"/>
    <pageSetUpPr fitToPage="false"/>
  </sheetPr>
  <dimension ref="A1:P16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61" activeCellId="0" sqref="C161"/>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5.28"/>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5.43"/>
    <col collapsed="false" customWidth="true" hidden="false" outlineLevel="0" max="7" min="7" style="1" width="4.86"/>
    <col collapsed="false" customWidth="true" hidden="false" outlineLevel="0" max="10" min="8" style="1" width="6.71"/>
    <col collapsed="false" customWidth="true" hidden="false" outlineLevel="0" max="11" min="11" style="1" width="7"/>
    <col collapsed="false" customWidth="true" hidden="false" outlineLevel="0" max="15" min="12" style="1" width="7.71"/>
    <col collapsed="false" customWidth="true" hidden="false" outlineLevel="0" max="16" min="16" style="1" width="9"/>
    <col collapsed="false" customWidth="false" hidden="false" outlineLevel="0" max="1024" min="17" style="1" width="9.14"/>
  </cols>
  <sheetData>
    <row r="1" customFormat="false" ht="11.25" hidden="false" customHeight="false" outlineLevel="0" collapsed="false">
      <c r="A1" s="94"/>
      <c r="B1" s="94"/>
      <c r="C1" s="118" t="s">
        <v>51</v>
      </c>
      <c r="D1" s="119" t="n">
        <f aca="false">'6a+c+n'!D1</f>
        <v>6</v>
      </c>
      <c r="E1" s="94"/>
      <c r="F1" s="94"/>
      <c r="G1" s="94"/>
      <c r="H1" s="94"/>
      <c r="I1" s="94"/>
      <c r="J1" s="94"/>
      <c r="N1" s="120"/>
      <c r="O1" s="118"/>
      <c r="P1" s="121"/>
    </row>
    <row r="2" customFormat="false" ht="11.25" hidden="false" customHeight="false" outlineLevel="0" collapsed="false">
      <c r="A2" s="122"/>
      <c r="B2" s="122"/>
      <c r="C2" s="123" t="str">
        <f aca="false">'6a+c+n'!C2:I2</f>
        <v>Jumta atjaunošana</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26</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229" t="n">
        <f aca="false">ar</f>
        <v>0</v>
      </c>
      <c r="B9" s="229"/>
      <c r="C9" s="229"/>
      <c r="D9" s="229"/>
      <c r="E9" s="229"/>
      <c r="F9" s="229"/>
      <c r="G9" s="128"/>
      <c r="H9" s="128"/>
      <c r="I9" s="128"/>
      <c r="J9" s="129" t="s">
        <v>53</v>
      </c>
      <c r="K9" s="129"/>
      <c r="L9" s="129"/>
      <c r="M9" s="129"/>
      <c r="N9" s="130" t="n">
        <f aca="false">P157</f>
        <v>0</v>
      </c>
      <c r="O9" s="130"/>
      <c r="P9" s="128"/>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row>
    <row r="11" customFormat="false" ht="12" hidden="false" customHeight="false" outlineLevel="0" collapsed="false">
      <c r="A11" s="131"/>
      <c r="B11" s="132"/>
      <c r="C11" s="5"/>
      <c r="D11" s="94"/>
      <c r="E11" s="94"/>
      <c r="F11" s="94"/>
      <c r="G11" s="94"/>
      <c r="H11" s="94"/>
      <c r="I11" s="94"/>
      <c r="J11" s="94"/>
      <c r="K11" s="94"/>
      <c r="L11" s="135"/>
      <c r="M11" s="135"/>
      <c r="N11" s="136"/>
      <c r="O11" s="120"/>
      <c r="P11" s="94"/>
    </row>
    <row r="12" customFormat="false" ht="11.25" hidden="false" customHeight="true" outlineLevel="0" collapsed="false">
      <c r="A12" s="58" t="s">
        <v>34</v>
      </c>
      <c r="B12" s="137" t="s">
        <v>56</v>
      </c>
      <c r="C12" s="138" t="s">
        <v>57</v>
      </c>
      <c r="D12" s="139" t="s">
        <v>58</v>
      </c>
      <c r="E12" s="140" t="s">
        <v>59</v>
      </c>
      <c r="F12" s="141" t="s">
        <v>60</v>
      </c>
      <c r="G12" s="141"/>
      <c r="H12" s="141"/>
      <c r="I12" s="141"/>
      <c r="J12" s="141"/>
      <c r="K12" s="141"/>
      <c r="L12" s="235" t="s">
        <v>61</v>
      </c>
      <c r="M12" s="235"/>
      <c r="N12" s="235"/>
      <c r="O12" s="235"/>
      <c r="P12" s="235"/>
    </row>
    <row r="13" customFormat="false" ht="118.5" hidden="false" customHeight="false" outlineLevel="0" collapsed="false">
      <c r="A13" s="58"/>
      <c r="B13" s="137"/>
      <c r="C13" s="138"/>
      <c r="D13" s="139"/>
      <c r="E13" s="140"/>
      <c r="F13" s="142" t="s">
        <v>63</v>
      </c>
      <c r="G13" s="143" t="s">
        <v>64</v>
      </c>
      <c r="H13" s="143" t="s">
        <v>65</v>
      </c>
      <c r="I13" s="143" t="s">
        <v>66</v>
      </c>
      <c r="J13" s="143" t="s">
        <v>67</v>
      </c>
      <c r="K13" s="144" t="s">
        <v>68</v>
      </c>
      <c r="L13" s="236" t="s">
        <v>63</v>
      </c>
      <c r="M13" s="143" t="s">
        <v>65</v>
      </c>
      <c r="N13" s="143" t="s">
        <v>66</v>
      </c>
      <c r="O13" s="143" t="s">
        <v>67</v>
      </c>
      <c r="P13" s="230" t="s">
        <v>68</v>
      </c>
    </row>
    <row r="14" customFormat="false" ht="11.25" hidden="false" customHeight="false" outlineLevel="0" collapsed="false">
      <c r="A14" s="65" t="n">
        <f aca="false">IF(P14=0,0,IF(COUNTBLANK(P14)=1,0,COUNTA($P$14:P14)))</f>
        <v>0</v>
      </c>
      <c r="B14" s="70" t="n">
        <f aca="false">IF($C$4="Neattiecināmās izmaksas",IF('6a+c+n'!$Q14="N",'6a+c+n'!B14,0))</f>
        <v>0</v>
      </c>
      <c r="C14" s="70" t="n">
        <f aca="false">IF($C$4="Neattiecināmās izmaksas",IF('6a+c+n'!$Q14="N",'6a+c+n'!C14,0))</f>
        <v>0</v>
      </c>
      <c r="D14" s="70" t="n">
        <f aca="false">IF($C$4="Neattiecināmās izmaksas",IF('6a+c+n'!$Q14="N",'6a+c+n'!D14,0))</f>
        <v>0</v>
      </c>
      <c r="E14" s="71"/>
      <c r="F14" s="69"/>
      <c r="G14" s="70" t="n">
        <f aca="false">IF($C$4="Neattiecināmās izmaksas",IF('6a+c+n'!$Q14="N",'6a+c+n'!G14,0))</f>
        <v>0</v>
      </c>
      <c r="H14" s="70" t="n">
        <f aca="false">IF($C$4="Neattiecināmās izmaksas",IF('6a+c+n'!$Q14="N",'6a+c+n'!H14,0))</f>
        <v>0</v>
      </c>
      <c r="I14" s="70"/>
      <c r="J14" s="70"/>
      <c r="K14" s="71" t="n">
        <f aca="false">IF($C$4="Neattiecināmās izmaksas",IF('6a+c+n'!$Q14="N",'6a+c+n'!K14,0))</f>
        <v>0</v>
      </c>
      <c r="L14" s="237" t="n">
        <f aca="false">IF($C$4="Neattiecināmās izmaksas",IF('6a+c+n'!$Q14="N",'6a+c+n'!L14,0))</f>
        <v>0</v>
      </c>
      <c r="M14" s="70" t="n">
        <f aca="false">IF($C$4="Neattiecināmās izmaksas",IF('6a+c+n'!$Q14="N",'6a+c+n'!M14,0))</f>
        <v>0</v>
      </c>
      <c r="N14" s="70" t="n">
        <f aca="false">IF($C$4="Neattiecināmās izmaksas",IF('6a+c+n'!$Q14="N",'6a+c+n'!N14,0))</f>
        <v>0</v>
      </c>
      <c r="O14" s="70" t="n">
        <f aca="false">IF($C$4="Neattiecināmās izmaksas",IF('6a+c+n'!$Q14="N",'6a+c+n'!O14,0))</f>
        <v>0</v>
      </c>
      <c r="P14" s="71" t="n">
        <f aca="false">IF($C$4="Neattiecināmās izmaksas",IF('6a+c+n'!$Q14="N",'6a+c+n'!P14,0))</f>
        <v>0</v>
      </c>
    </row>
    <row r="15" customFormat="false" ht="11.25" hidden="false" customHeight="false" outlineLevel="0" collapsed="false">
      <c r="A15" s="13" t="n">
        <f aca="false">IF(P15=0,0,IF(COUNTBLANK(P15)=1,0,COUNTA($P$14:P15)))</f>
        <v>0</v>
      </c>
      <c r="B15" s="76" t="n">
        <f aca="false">IF($C$4="Neattiecināmās izmaksas",IF('6a+c+n'!$Q15="N",'6a+c+n'!B15,0))</f>
        <v>0</v>
      </c>
      <c r="C15" s="76" t="n">
        <f aca="false">IF($C$4="Neattiecināmās izmaksas",IF('6a+c+n'!$Q15="N",'6a+c+n'!C15,0))</f>
        <v>0</v>
      </c>
      <c r="D15" s="76" t="n">
        <f aca="false">IF($C$4="Neattiecināmās izmaksas",IF('6a+c+n'!$Q15="N",'6a+c+n'!D15,0))</f>
        <v>0</v>
      </c>
      <c r="E15" s="77"/>
      <c r="F15" s="75"/>
      <c r="G15" s="76"/>
      <c r="H15" s="76" t="n">
        <f aca="false">IF($C$4="Neattiecināmās izmaksas",IF('6a+c+n'!$Q15="N",'6a+c+n'!H15,0))</f>
        <v>0</v>
      </c>
      <c r="I15" s="76"/>
      <c r="J15" s="76"/>
      <c r="K15" s="77" t="n">
        <f aca="false">IF($C$4="Neattiecināmās izmaksas",IF('6a+c+n'!$Q15="N",'6a+c+n'!K15,0))</f>
        <v>0</v>
      </c>
      <c r="L15" s="238" t="n">
        <f aca="false">IF($C$4="Neattiecināmās izmaksas",IF('6a+c+n'!$Q15="N",'6a+c+n'!L15,0))</f>
        <v>0</v>
      </c>
      <c r="M15" s="76" t="n">
        <f aca="false">IF($C$4="Neattiecināmās izmaksas",IF('6a+c+n'!$Q15="N",'6a+c+n'!M15,0))</f>
        <v>0</v>
      </c>
      <c r="N15" s="76" t="n">
        <f aca="false">IF($C$4="Neattiecināmās izmaksas",IF('6a+c+n'!$Q15="N",'6a+c+n'!N15,0))</f>
        <v>0</v>
      </c>
      <c r="O15" s="76" t="n">
        <f aca="false">IF($C$4="Neattiecināmās izmaksas",IF('6a+c+n'!$Q15="N",'6a+c+n'!O15,0))</f>
        <v>0</v>
      </c>
      <c r="P15" s="77" t="n">
        <f aca="false">IF($C$4="Neattiecināmās izmaksas",IF('6a+c+n'!$Q15="N",'6a+c+n'!P15,0))</f>
        <v>0</v>
      </c>
    </row>
    <row r="16" customFormat="false" ht="11.25" hidden="false" customHeight="false" outlineLevel="0" collapsed="false">
      <c r="A16" s="13" t="n">
        <f aca="false">IF(P16=0,0,IF(COUNTBLANK(P16)=1,0,COUNTA($P$14:P16)))</f>
        <v>0</v>
      </c>
      <c r="B16" s="76" t="n">
        <f aca="false">IF($C$4="Neattiecināmās izmaksas",IF('6a+c+n'!$Q16="N",'6a+c+n'!B16,0))</f>
        <v>0</v>
      </c>
      <c r="C16" s="76" t="n">
        <f aca="false">IF($C$4="Neattiecināmās izmaksas",IF('6a+c+n'!$Q16="N",'6a+c+n'!C16,0))</f>
        <v>0</v>
      </c>
      <c r="D16" s="76" t="n">
        <f aca="false">IF($C$4="Neattiecināmās izmaksas",IF('6a+c+n'!$Q16="N",'6a+c+n'!D16,0))</f>
        <v>0</v>
      </c>
      <c r="E16" s="77"/>
      <c r="F16" s="75"/>
      <c r="G16" s="76"/>
      <c r="H16" s="76" t="n">
        <f aca="false">IF($C$4="Neattiecināmās izmaksas",IF('6a+c+n'!$Q16="N",'6a+c+n'!H16,0))</f>
        <v>0</v>
      </c>
      <c r="I16" s="76"/>
      <c r="J16" s="76"/>
      <c r="K16" s="77" t="n">
        <f aca="false">IF($C$4="Neattiecināmās izmaksas",IF('6a+c+n'!$Q16="N",'6a+c+n'!K16,0))</f>
        <v>0</v>
      </c>
      <c r="L16" s="238" t="n">
        <f aca="false">IF($C$4="Neattiecināmās izmaksas",IF('6a+c+n'!$Q16="N",'6a+c+n'!L16,0))</f>
        <v>0</v>
      </c>
      <c r="M16" s="76" t="n">
        <f aca="false">IF($C$4="Neattiecināmās izmaksas",IF('6a+c+n'!$Q16="N",'6a+c+n'!M16,0))</f>
        <v>0</v>
      </c>
      <c r="N16" s="76" t="n">
        <f aca="false">IF($C$4="Neattiecināmās izmaksas",IF('6a+c+n'!$Q16="N",'6a+c+n'!N16,0))</f>
        <v>0</v>
      </c>
      <c r="O16" s="76" t="n">
        <f aca="false">IF($C$4="Neattiecināmās izmaksas",IF('6a+c+n'!$Q16="N",'6a+c+n'!O16,0))</f>
        <v>0</v>
      </c>
      <c r="P16" s="77" t="n">
        <f aca="false">IF($C$4="Neattiecināmās izmaksas",IF('6a+c+n'!$Q16="N",'6a+c+n'!P16,0))</f>
        <v>0</v>
      </c>
    </row>
    <row r="17" customFormat="false" ht="11.25" hidden="false" customHeight="false" outlineLevel="0" collapsed="false">
      <c r="A17" s="13" t="n">
        <f aca="false">IF(P17=0,0,IF(COUNTBLANK(P17)=1,0,COUNTA($P$14:P17)))</f>
        <v>0</v>
      </c>
      <c r="B17" s="76" t="n">
        <f aca="false">IF($C$4="Neattiecināmās izmaksas",IF('6a+c+n'!$Q17="N",'6a+c+n'!B17,0))</f>
        <v>0</v>
      </c>
      <c r="C17" s="76" t="n">
        <f aca="false">IF($C$4="Neattiecināmās izmaksas",IF('6a+c+n'!$Q17="N",'6a+c+n'!C17,0))</f>
        <v>0</v>
      </c>
      <c r="D17" s="76" t="n">
        <f aca="false">IF($C$4="Neattiecināmās izmaksas",IF('6a+c+n'!$Q17="N",'6a+c+n'!D17,0))</f>
        <v>0</v>
      </c>
      <c r="E17" s="77"/>
      <c r="F17" s="75"/>
      <c r="G17" s="76"/>
      <c r="H17" s="76" t="n">
        <f aca="false">IF($C$4="Neattiecināmās izmaksas",IF('6a+c+n'!$Q17="N",'6a+c+n'!H17,0))</f>
        <v>0</v>
      </c>
      <c r="I17" s="76"/>
      <c r="J17" s="76"/>
      <c r="K17" s="77" t="n">
        <f aca="false">IF($C$4="Neattiecināmās izmaksas",IF('6a+c+n'!$Q17="N",'6a+c+n'!K17,0))</f>
        <v>0</v>
      </c>
      <c r="L17" s="238" t="n">
        <f aca="false">IF($C$4="Neattiecināmās izmaksas",IF('6a+c+n'!$Q17="N",'6a+c+n'!L17,0))</f>
        <v>0</v>
      </c>
      <c r="M17" s="76" t="n">
        <f aca="false">IF($C$4="Neattiecināmās izmaksas",IF('6a+c+n'!$Q17="N",'6a+c+n'!M17,0))</f>
        <v>0</v>
      </c>
      <c r="N17" s="76" t="n">
        <f aca="false">IF($C$4="Neattiecināmās izmaksas",IF('6a+c+n'!$Q17="N",'6a+c+n'!N17,0))</f>
        <v>0</v>
      </c>
      <c r="O17" s="76" t="n">
        <f aca="false">IF($C$4="Neattiecināmās izmaksas",IF('6a+c+n'!$Q17="N",'6a+c+n'!O17,0))</f>
        <v>0</v>
      </c>
      <c r="P17" s="77" t="n">
        <f aca="false">IF($C$4="Neattiecināmās izmaksas",IF('6a+c+n'!$Q17="N",'6a+c+n'!P17,0))</f>
        <v>0</v>
      </c>
    </row>
    <row r="18" customFormat="false" ht="11.25" hidden="false" customHeight="false" outlineLevel="0" collapsed="false">
      <c r="A18" s="13" t="n">
        <f aca="false">IF(P18=0,0,IF(COUNTBLANK(P18)=1,0,COUNTA($P$14:P18)))</f>
        <v>0</v>
      </c>
      <c r="B18" s="76" t="n">
        <f aca="false">IF($C$4="Neattiecināmās izmaksas",IF('6a+c+n'!$Q18="N",'6a+c+n'!B18,0))</f>
        <v>0</v>
      </c>
      <c r="C18" s="76" t="n">
        <f aca="false">IF($C$4="Neattiecināmās izmaksas",IF('6a+c+n'!$Q18="N",'6a+c+n'!C18,0))</f>
        <v>0</v>
      </c>
      <c r="D18" s="76" t="n">
        <f aca="false">IF($C$4="Neattiecināmās izmaksas",IF('6a+c+n'!$Q18="N",'6a+c+n'!D18,0))</f>
        <v>0</v>
      </c>
      <c r="E18" s="77"/>
      <c r="F18" s="75"/>
      <c r="G18" s="76"/>
      <c r="H18" s="76" t="n">
        <f aca="false">IF($C$4="Neattiecināmās izmaksas",IF('6a+c+n'!$Q18="N",'6a+c+n'!H18,0))</f>
        <v>0</v>
      </c>
      <c r="I18" s="76"/>
      <c r="J18" s="76"/>
      <c r="K18" s="77" t="n">
        <f aca="false">IF($C$4="Neattiecināmās izmaksas",IF('6a+c+n'!$Q18="N",'6a+c+n'!K18,0))</f>
        <v>0</v>
      </c>
      <c r="L18" s="238" t="n">
        <f aca="false">IF($C$4="Neattiecināmās izmaksas",IF('6a+c+n'!$Q18="N",'6a+c+n'!L18,0))</f>
        <v>0</v>
      </c>
      <c r="M18" s="76" t="n">
        <f aca="false">IF($C$4="Neattiecināmās izmaksas",IF('6a+c+n'!$Q18="N",'6a+c+n'!M18,0))</f>
        <v>0</v>
      </c>
      <c r="N18" s="76" t="n">
        <f aca="false">IF($C$4="Neattiecināmās izmaksas",IF('6a+c+n'!$Q18="N",'6a+c+n'!N18,0))</f>
        <v>0</v>
      </c>
      <c r="O18" s="76" t="n">
        <f aca="false">IF($C$4="Neattiecināmās izmaksas",IF('6a+c+n'!$Q18="N",'6a+c+n'!O18,0))</f>
        <v>0</v>
      </c>
      <c r="P18" s="77" t="n">
        <f aca="false">IF($C$4="Neattiecināmās izmaksas",IF('6a+c+n'!$Q18="N",'6a+c+n'!P18,0))</f>
        <v>0</v>
      </c>
    </row>
    <row r="19" customFormat="false" ht="11.25" hidden="false" customHeight="false" outlineLevel="0" collapsed="false">
      <c r="A19" s="13" t="n">
        <f aca="false">IF(P19=0,0,IF(COUNTBLANK(P19)=1,0,COUNTA($P$14:P19)))</f>
        <v>0</v>
      </c>
      <c r="B19" s="76" t="n">
        <f aca="false">IF($C$4="Neattiecināmās izmaksas",IF('6a+c+n'!$Q19="N",'6a+c+n'!B19,0))</f>
        <v>0</v>
      </c>
      <c r="C19" s="76" t="n">
        <f aca="false">IF($C$4="Neattiecināmās izmaksas",IF('6a+c+n'!$Q19="N",'6a+c+n'!C19,0))</f>
        <v>0</v>
      </c>
      <c r="D19" s="76" t="n">
        <f aca="false">IF($C$4="Neattiecināmās izmaksas",IF('6a+c+n'!$Q19="N",'6a+c+n'!D19,0))</f>
        <v>0</v>
      </c>
      <c r="E19" s="77"/>
      <c r="F19" s="75"/>
      <c r="G19" s="76"/>
      <c r="H19" s="76" t="n">
        <f aca="false">IF($C$4="Neattiecināmās izmaksas",IF('6a+c+n'!$Q19="N",'6a+c+n'!H19,0))</f>
        <v>0</v>
      </c>
      <c r="I19" s="76"/>
      <c r="J19" s="76"/>
      <c r="K19" s="77" t="n">
        <f aca="false">IF($C$4="Neattiecināmās izmaksas",IF('6a+c+n'!$Q19="N",'6a+c+n'!K19,0))</f>
        <v>0</v>
      </c>
      <c r="L19" s="238" t="n">
        <f aca="false">IF($C$4="Neattiecināmās izmaksas",IF('6a+c+n'!$Q19="N",'6a+c+n'!L19,0))</f>
        <v>0</v>
      </c>
      <c r="M19" s="76" t="n">
        <f aca="false">IF($C$4="Neattiecināmās izmaksas",IF('6a+c+n'!$Q19="N",'6a+c+n'!M19,0))</f>
        <v>0</v>
      </c>
      <c r="N19" s="76" t="n">
        <f aca="false">IF($C$4="Neattiecināmās izmaksas",IF('6a+c+n'!$Q19="N",'6a+c+n'!N19,0))</f>
        <v>0</v>
      </c>
      <c r="O19" s="76" t="n">
        <f aca="false">IF($C$4="Neattiecināmās izmaksas",IF('6a+c+n'!$Q19="N",'6a+c+n'!O19,0))</f>
        <v>0</v>
      </c>
      <c r="P19" s="77" t="n">
        <f aca="false">IF($C$4="Neattiecināmās izmaksas",IF('6a+c+n'!$Q19="N",'6a+c+n'!P19,0))</f>
        <v>0</v>
      </c>
    </row>
    <row r="20" customFormat="false" ht="11.25" hidden="false" customHeight="false" outlineLevel="0" collapsed="false">
      <c r="A20" s="13" t="n">
        <f aca="false">IF(P20=0,0,IF(COUNTBLANK(P20)=1,0,COUNTA($P$14:P20)))</f>
        <v>0</v>
      </c>
      <c r="B20" s="76" t="n">
        <f aca="false">IF($C$4="Neattiecināmās izmaksas",IF('6a+c+n'!$Q20="N",'6a+c+n'!B20,0))</f>
        <v>0</v>
      </c>
      <c r="C20" s="76" t="n">
        <f aca="false">IF($C$4="Neattiecināmās izmaksas",IF('6a+c+n'!$Q20="N",'6a+c+n'!C20,0))</f>
        <v>0</v>
      </c>
      <c r="D20" s="76" t="n">
        <f aca="false">IF($C$4="Neattiecināmās izmaksas",IF('6a+c+n'!$Q20="N",'6a+c+n'!D20,0))</f>
        <v>0</v>
      </c>
      <c r="E20" s="77"/>
      <c r="F20" s="75"/>
      <c r="G20" s="76"/>
      <c r="H20" s="76" t="n">
        <f aca="false">IF($C$4="Neattiecināmās izmaksas",IF('6a+c+n'!$Q20="N",'6a+c+n'!H20,0))</f>
        <v>0</v>
      </c>
      <c r="I20" s="76"/>
      <c r="J20" s="76"/>
      <c r="K20" s="77" t="n">
        <f aca="false">IF($C$4="Neattiecināmās izmaksas",IF('6a+c+n'!$Q20="N",'6a+c+n'!K20,0))</f>
        <v>0</v>
      </c>
      <c r="L20" s="238" t="n">
        <f aca="false">IF($C$4="Neattiecināmās izmaksas",IF('6a+c+n'!$Q20="N",'6a+c+n'!L20,0))</f>
        <v>0</v>
      </c>
      <c r="M20" s="76" t="n">
        <f aca="false">IF($C$4="Neattiecināmās izmaksas",IF('6a+c+n'!$Q20="N",'6a+c+n'!M20,0))</f>
        <v>0</v>
      </c>
      <c r="N20" s="76" t="n">
        <f aca="false">IF($C$4="Neattiecināmās izmaksas",IF('6a+c+n'!$Q20="N",'6a+c+n'!N20,0))</f>
        <v>0</v>
      </c>
      <c r="O20" s="76" t="n">
        <f aca="false">IF($C$4="Neattiecināmās izmaksas",IF('6a+c+n'!$Q20="N",'6a+c+n'!O20,0))</f>
        <v>0</v>
      </c>
      <c r="P20" s="77" t="n">
        <f aca="false">IF($C$4="Neattiecināmās izmaksas",IF('6a+c+n'!$Q20="N",'6a+c+n'!P20,0))</f>
        <v>0</v>
      </c>
    </row>
    <row r="21" customFormat="false" ht="11.25" hidden="false" customHeight="false" outlineLevel="0" collapsed="false">
      <c r="A21" s="13" t="n">
        <f aca="false">IF(P21=0,0,IF(COUNTBLANK(P21)=1,0,COUNTA($P$14:P21)))</f>
        <v>0</v>
      </c>
      <c r="B21" s="76" t="n">
        <f aca="false">IF($C$4="Neattiecināmās izmaksas",IF('6a+c+n'!$Q21="N",'6a+c+n'!B21,0))</f>
        <v>0</v>
      </c>
      <c r="C21" s="76" t="n">
        <f aca="false">IF($C$4="Neattiecināmās izmaksas",IF('6a+c+n'!$Q21="N",'6a+c+n'!C21,0))</f>
        <v>0</v>
      </c>
      <c r="D21" s="76" t="n">
        <f aca="false">IF($C$4="Neattiecināmās izmaksas",IF('6a+c+n'!$Q21="N",'6a+c+n'!D21,0))</f>
        <v>0</v>
      </c>
      <c r="E21" s="77"/>
      <c r="F21" s="75"/>
      <c r="G21" s="76"/>
      <c r="H21" s="76" t="n">
        <f aca="false">IF($C$4="Neattiecināmās izmaksas",IF('6a+c+n'!$Q21="N",'6a+c+n'!H21,0))</f>
        <v>0</v>
      </c>
      <c r="I21" s="76"/>
      <c r="J21" s="76"/>
      <c r="K21" s="77" t="n">
        <f aca="false">IF($C$4="Neattiecināmās izmaksas",IF('6a+c+n'!$Q21="N",'6a+c+n'!K21,0))</f>
        <v>0</v>
      </c>
      <c r="L21" s="238" t="n">
        <f aca="false">IF($C$4="Neattiecināmās izmaksas",IF('6a+c+n'!$Q21="N",'6a+c+n'!L21,0))</f>
        <v>0</v>
      </c>
      <c r="M21" s="76" t="n">
        <f aca="false">IF($C$4="Neattiecināmās izmaksas",IF('6a+c+n'!$Q21="N",'6a+c+n'!M21,0))</f>
        <v>0</v>
      </c>
      <c r="N21" s="76" t="n">
        <f aca="false">IF($C$4="Neattiecināmās izmaksas",IF('6a+c+n'!$Q21="N",'6a+c+n'!N21,0))</f>
        <v>0</v>
      </c>
      <c r="O21" s="76" t="n">
        <f aca="false">IF($C$4="Neattiecināmās izmaksas",IF('6a+c+n'!$Q21="N",'6a+c+n'!O21,0))</f>
        <v>0</v>
      </c>
      <c r="P21" s="77" t="n">
        <f aca="false">IF($C$4="Neattiecināmās izmaksas",IF('6a+c+n'!$Q21="N",'6a+c+n'!P21,0))</f>
        <v>0</v>
      </c>
    </row>
    <row r="22" customFormat="false" ht="11.25" hidden="false" customHeight="false" outlineLevel="0" collapsed="false">
      <c r="A22" s="13" t="n">
        <f aca="false">IF(P22=0,0,IF(COUNTBLANK(P22)=1,0,COUNTA($P$14:P22)))</f>
        <v>0</v>
      </c>
      <c r="B22" s="76" t="n">
        <f aca="false">IF($C$4="Neattiecināmās izmaksas",IF('6a+c+n'!$Q22="N",'6a+c+n'!B22,0))</f>
        <v>0</v>
      </c>
      <c r="C22" s="76" t="n">
        <f aca="false">IF($C$4="Neattiecināmās izmaksas",IF('6a+c+n'!$Q22="N",'6a+c+n'!C22,0))</f>
        <v>0</v>
      </c>
      <c r="D22" s="76" t="n">
        <f aca="false">IF($C$4="Neattiecināmās izmaksas",IF('6a+c+n'!$Q22="N",'6a+c+n'!D22,0))</f>
        <v>0</v>
      </c>
      <c r="E22" s="77"/>
      <c r="F22" s="75"/>
      <c r="G22" s="76"/>
      <c r="H22" s="76" t="n">
        <f aca="false">IF($C$4="Neattiecināmās izmaksas",IF('6a+c+n'!$Q22="N",'6a+c+n'!H22,0))</f>
        <v>0</v>
      </c>
      <c r="I22" s="76"/>
      <c r="J22" s="76"/>
      <c r="K22" s="77" t="n">
        <f aca="false">IF($C$4="Neattiecināmās izmaksas",IF('6a+c+n'!$Q22="N",'6a+c+n'!K22,0))</f>
        <v>0</v>
      </c>
      <c r="L22" s="238" t="n">
        <f aca="false">IF($C$4="Neattiecināmās izmaksas",IF('6a+c+n'!$Q22="N",'6a+c+n'!L22,0))</f>
        <v>0</v>
      </c>
      <c r="M22" s="76" t="n">
        <f aca="false">IF($C$4="Neattiecināmās izmaksas",IF('6a+c+n'!$Q22="N",'6a+c+n'!M22,0))</f>
        <v>0</v>
      </c>
      <c r="N22" s="76" t="n">
        <f aca="false">IF($C$4="Neattiecināmās izmaksas",IF('6a+c+n'!$Q22="N",'6a+c+n'!N22,0))</f>
        <v>0</v>
      </c>
      <c r="O22" s="76" t="n">
        <f aca="false">IF($C$4="Neattiecināmās izmaksas",IF('6a+c+n'!$Q22="N",'6a+c+n'!O22,0))</f>
        <v>0</v>
      </c>
      <c r="P22" s="77" t="n">
        <f aca="false">IF($C$4="Neattiecināmās izmaksas",IF('6a+c+n'!$Q22="N",'6a+c+n'!P22,0))</f>
        <v>0</v>
      </c>
    </row>
    <row r="23" customFormat="false" ht="11.25" hidden="false" customHeight="false" outlineLevel="0" collapsed="false">
      <c r="A23" s="13" t="n">
        <f aca="false">IF(P23=0,0,IF(COUNTBLANK(P23)=1,0,COUNTA($P$14:P23)))</f>
        <v>0</v>
      </c>
      <c r="B23" s="76" t="n">
        <f aca="false">IF($C$4="Neattiecināmās izmaksas",IF('6a+c+n'!$Q23="N",'6a+c+n'!B23,0))</f>
        <v>0</v>
      </c>
      <c r="C23" s="76" t="n">
        <f aca="false">IF($C$4="Neattiecināmās izmaksas",IF('6a+c+n'!$Q23="N",'6a+c+n'!C23,0))</f>
        <v>0</v>
      </c>
      <c r="D23" s="76" t="n">
        <f aca="false">IF($C$4="Neattiecināmās izmaksas",IF('6a+c+n'!$Q23="N",'6a+c+n'!D23,0))</f>
        <v>0</v>
      </c>
      <c r="E23" s="77"/>
      <c r="F23" s="75"/>
      <c r="G23" s="76"/>
      <c r="H23" s="76" t="n">
        <f aca="false">IF($C$4="Neattiecināmās izmaksas",IF('6a+c+n'!$Q23="N",'6a+c+n'!H23,0))</f>
        <v>0</v>
      </c>
      <c r="I23" s="76"/>
      <c r="J23" s="76"/>
      <c r="K23" s="77" t="n">
        <f aca="false">IF($C$4="Neattiecināmās izmaksas",IF('6a+c+n'!$Q23="N",'6a+c+n'!K23,0))</f>
        <v>0</v>
      </c>
      <c r="L23" s="238" t="n">
        <f aca="false">IF($C$4="Neattiecināmās izmaksas",IF('6a+c+n'!$Q23="N",'6a+c+n'!L23,0))</f>
        <v>0</v>
      </c>
      <c r="M23" s="76" t="n">
        <f aca="false">IF($C$4="Neattiecināmās izmaksas",IF('6a+c+n'!$Q23="N",'6a+c+n'!M23,0))</f>
        <v>0</v>
      </c>
      <c r="N23" s="76" t="n">
        <f aca="false">IF($C$4="Neattiecināmās izmaksas",IF('6a+c+n'!$Q23="N",'6a+c+n'!N23,0))</f>
        <v>0</v>
      </c>
      <c r="O23" s="76" t="n">
        <f aca="false">IF($C$4="Neattiecināmās izmaksas",IF('6a+c+n'!$Q23="N",'6a+c+n'!O23,0))</f>
        <v>0</v>
      </c>
      <c r="P23" s="77" t="n">
        <f aca="false">IF($C$4="Neattiecināmās izmaksas",IF('6a+c+n'!$Q23="N",'6a+c+n'!P23,0))</f>
        <v>0</v>
      </c>
    </row>
    <row r="24" customFormat="false" ht="11.25" hidden="false" customHeight="false" outlineLevel="0" collapsed="false">
      <c r="A24" s="13" t="n">
        <f aca="false">IF(P24=0,0,IF(COUNTBLANK(P24)=1,0,COUNTA($P$14:P24)))</f>
        <v>0</v>
      </c>
      <c r="B24" s="76" t="n">
        <f aca="false">IF($C$4="Neattiecināmās izmaksas",IF('6a+c+n'!$Q24="N",'6a+c+n'!B24,0))</f>
        <v>0</v>
      </c>
      <c r="C24" s="76" t="n">
        <f aca="false">IF($C$4="Neattiecināmās izmaksas",IF('6a+c+n'!$Q24="N",'6a+c+n'!C24,0))</f>
        <v>0</v>
      </c>
      <c r="D24" s="76" t="n">
        <f aca="false">IF($C$4="Neattiecināmās izmaksas",IF('6a+c+n'!$Q24="N",'6a+c+n'!D24,0))</f>
        <v>0</v>
      </c>
      <c r="E24" s="77"/>
      <c r="F24" s="75"/>
      <c r="G24" s="76"/>
      <c r="H24" s="76" t="n">
        <f aca="false">IF($C$4="Neattiecināmās izmaksas",IF('6a+c+n'!$Q24="N",'6a+c+n'!H24,0))</f>
        <v>0</v>
      </c>
      <c r="I24" s="76"/>
      <c r="J24" s="76"/>
      <c r="K24" s="77" t="n">
        <f aca="false">IF($C$4="Neattiecināmās izmaksas",IF('6a+c+n'!$Q24="N",'6a+c+n'!K24,0))</f>
        <v>0</v>
      </c>
      <c r="L24" s="238" t="n">
        <f aca="false">IF($C$4="Neattiecināmās izmaksas",IF('6a+c+n'!$Q24="N",'6a+c+n'!L24,0))</f>
        <v>0</v>
      </c>
      <c r="M24" s="76" t="n">
        <f aca="false">IF($C$4="Neattiecināmās izmaksas",IF('6a+c+n'!$Q24="N",'6a+c+n'!M24,0))</f>
        <v>0</v>
      </c>
      <c r="N24" s="76" t="n">
        <f aca="false">IF($C$4="Neattiecināmās izmaksas",IF('6a+c+n'!$Q24="N",'6a+c+n'!N24,0))</f>
        <v>0</v>
      </c>
      <c r="O24" s="76" t="n">
        <f aca="false">IF($C$4="Neattiecināmās izmaksas",IF('6a+c+n'!$Q24="N",'6a+c+n'!O24,0))</f>
        <v>0</v>
      </c>
      <c r="P24" s="77" t="n">
        <f aca="false">IF($C$4="Neattiecināmās izmaksas",IF('6a+c+n'!$Q24="N",'6a+c+n'!P24,0))</f>
        <v>0</v>
      </c>
    </row>
    <row r="25" customFormat="false" ht="11.25" hidden="false" customHeight="false" outlineLevel="0" collapsed="false">
      <c r="A25" s="13" t="n">
        <f aca="false">IF(P25=0,0,IF(COUNTBLANK(P25)=1,0,COUNTA($P$14:P25)))</f>
        <v>0</v>
      </c>
      <c r="B25" s="76" t="n">
        <f aca="false">IF($C$4="Neattiecināmās izmaksas",IF('6a+c+n'!$Q25="N",'6a+c+n'!B25,0))</f>
        <v>0</v>
      </c>
      <c r="C25" s="76" t="n">
        <f aca="false">IF($C$4="Neattiecināmās izmaksas",IF('6a+c+n'!$Q25="N",'6a+c+n'!C25,0))</f>
        <v>0</v>
      </c>
      <c r="D25" s="76" t="n">
        <f aca="false">IF($C$4="Neattiecināmās izmaksas",IF('6a+c+n'!$Q25="N",'6a+c+n'!D25,0))</f>
        <v>0</v>
      </c>
      <c r="E25" s="77"/>
      <c r="F25" s="75"/>
      <c r="G25" s="76"/>
      <c r="H25" s="76" t="n">
        <f aca="false">IF($C$4="Neattiecināmās izmaksas",IF('6a+c+n'!$Q25="N",'6a+c+n'!H25,0))</f>
        <v>0</v>
      </c>
      <c r="I25" s="76"/>
      <c r="J25" s="76"/>
      <c r="K25" s="77" t="n">
        <f aca="false">IF($C$4="Neattiecināmās izmaksas",IF('6a+c+n'!$Q25="N",'6a+c+n'!K25,0))</f>
        <v>0</v>
      </c>
      <c r="L25" s="238" t="n">
        <f aca="false">IF($C$4="Neattiecināmās izmaksas",IF('6a+c+n'!$Q25="N",'6a+c+n'!L25,0))</f>
        <v>0</v>
      </c>
      <c r="M25" s="76" t="n">
        <f aca="false">IF($C$4="Neattiecināmās izmaksas",IF('6a+c+n'!$Q25="N",'6a+c+n'!M25,0))</f>
        <v>0</v>
      </c>
      <c r="N25" s="76" t="n">
        <f aca="false">IF($C$4="Neattiecināmās izmaksas",IF('6a+c+n'!$Q25="N",'6a+c+n'!N25,0))</f>
        <v>0</v>
      </c>
      <c r="O25" s="76" t="n">
        <f aca="false">IF($C$4="Neattiecināmās izmaksas",IF('6a+c+n'!$Q25="N",'6a+c+n'!O25,0))</f>
        <v>0</v>
      </c>
      <c r="P25" s="77" t="n">
        <f aca="false">IF($C$4="Neattiecināmās izmaksas",IF('6a+c+n'!$Q25="N",'6a+c+n'!P25,0))</f>
        <v>0</v>
      </c>
    </row>
    <row r="26" customFormat="false" ht="11.25" hidden="false" customHeight="false" outlineLevel="0" collapsed="false">
      <c r="A26" s="13" t="n">
        <f aca="false">IF(P26=0,0,IF(COUNTBLANK(P26)=1,0,COUNTA($P$14:P26)))</f>
        <v>0</v>
      </c>
      <c r="B26" s="76" t="n">
        <f aca="false">IF($C$4="Neattiecināmās izmaksas",IF('6a+c+n'!$Q26="N",'6a+c+n'!B26,0))</f>
        <v>0</v>
      </c>
      <c r="C26" s="76" t="n">
        <f aca="false">IF($C$4="Neattiecināmās izmaksas",IF('6a+c+n'!$Q26="N",'6a+c+n'!C26,0))</f>
        <v>0</v>
      </c>
      <c r="D26" s="76" t="n">
        <f aca="false">IF($C$4="Neattiecināmās izmaksas",IF('6a+c+n'!$Q26="N",'6a+c+n'!D26,0))</f>
        <v>0</v>
      </c>
      <c r="E26" s="77"/>
      <c r="F26" s="75"/>
      <c r="G26" s="76"/>
      <c r="H26" s="76" t="n">
        <f aca="false">IF($C$4="Neattiecināmās izmaksas",IF('6a+c+n'!$Q26="N",'6a+c+n'!H26,0))</f>
        <v>0</v>
      </c>
      <c r="I26" s="76"/>
      <c r="J26" s="76"/>
      <c r="K26" s="77" t="n">
        <f aca="false">IF($C$4="Neattiecināmās izmaksas",IF('6a+c+n'!$Q26="N",'6a+c+n'!K26,0))</f>
        <v>0</v>
      </c>
      <c r="L26" s="238" t="n">
        <f aca="false">IF($C$4="Neattiecināmās izmaksas",IF('6a+c+n'!$Q26="N",'6a+c+n'!L26,0))</f>
        <v>0</v>
      </c>
      <c r="M26" s="76" t="n">
        <f aca="false">IF($C$4="Neattiecināmās izmaksas",IF('6a+c+n'!$Q26="N",'6a+c+n'!M26,0))</f>
        <v>0</v>
      </c>
      <c r="N26" s="76" t="n">
        <f aca="false">IF($C$4="Neattiecināmās izmaksas",IF('6a+c+n'!$Q26="N",'6a+c+n'!N26,0))</f>
        <v>0</v>
      </c>
      <c r="O26" s="76" t="n">
        <f aca="false">IF($C$4="Neattiecināmās izmaksas",IF('6a+c+n'!$Q26="N",'6a+c+n'!O26,0))</f>
        <v>0</v>
      </c>
      <c r="P26" s="77" t="n">
        <f aca="false">IF($C$4="Neattiecināmās izmaksas",IF('6a+c+n'!$Q26="N",'6a+c+n'!P26,0))</f>
        <v>0</v>
      </c>
    </row>
    <row r="27" customFormat="false" ht="11.25" hidden="false" customHeight="false" outlineLevel="0" collapsed="false">
      <c r="A27" s="13" t="n">
        <f aca="false">IF(P27=0,0,IF(COUNTBLANK(P27)=1,0,COUNTA($P$14:P27)))</f>
        <v>0</v>
      </c>
      <c r="B27" s="76" t="n">
        <f aca="false">IF($C$4="Neattiecināmās izmaksas",IF('6a+c+n'!$Q27="N",'6a+c+n'!B27,0))</f>
        <v>0</v>
      </c>
      <c r="C27" s="76" t="n">
        <f aca="false">IF($C$4="Neattiecināmās izmaksas",IF('6a+c+n'!$Q27="N",'6a+c+n'!C27,0))</f>
        <v>0</v>
      </c>
      <c r="D27" s="76" t="n">
        <f aca="false">IF($C$4="Neattiecināmās izmaksas",IF('6a+c+n'!$Q27="N",'6a+c+n'!D27,0))</f>
        <v>0</v>
      </c>
      <c r="E27" s="77"/>
      <c r="F27" s="75"/>
      <c r="G27" s="76"/>
      <c r="H27" s="76" t="n">
        <f aca="false">IF($C$4="Neattiecināmās izmaksas",IF('6a+c+n'!$Q27="N",'6a+c+n'!H27,0))</f>
        <v>0</v>
      </c>
      <c r="I27" s="76"/>
      <c r="J27" s="76"/>
      <c r="K27" s="77" t="n">
        <f aca="false">IF($C$4="Neattiecināmās izmaksas",IF('6a+c+n'!$Q27="N",'6a+c+n'!K27,0))</f>
        <v>0</v>
      </c>
      <c r="L27" s="238" t="n">
        <f aca="false">IF($C$4="Neattiecināmās izmaksas",IF('6a+c+n'!$Q27="N",'6a+c+n'!L27,0))</f>
        <v>0</v>
      </c>
      <c r="M27" s="76" t="n">
        <f aca="false">IF($C$4="Neattiecināmās izmaksas",IF('6a+c+n'!$Q27="N",'6a+c+n'!M27,0))</f>
        <v>0</v>
      </c>
      <c r="N27" s="76" t="n">
        <f aca="false">IF($C$4="Neattiecināmās izmaksas",IF('6a+c+n'!$Q27="N",'6a+c+n'!N27,0))</f>
        <v>0</v>
      </c>
      <c r="O27" s="76" t="n">
        <f aca="false">IF($C$4="Neattiecināmās izmaksas",IF('6a+c+n'!$Q27="N",'6a+c+n'!O27,0))</f>
        <v>0</v>
      </c>
      <c r="P27" s="77" t="n">
        <f aca="false">IF($C$4="Neattiecināmās izmaksas",IF('6a+c+n'!$Q27="N",'6a+c+n'!P27,0))</f>
        <v>0</v>
      </c>
    </row>
    <row r="28" customFormat="false" ht="11.25" hidden="false" customHeight="false" outlineLevel="0" collapsed="false">
      <c r="A28" s="13" t="n">
        <f aca="false">IF(P28=0,0,IF(COUNTBLANK(P28)=1,0,COUNTA($P$14:P28)))</f>
        <v>0</v>
      </c>
      <c r="B28" s="76" t="n">
        <f aca="false">IF($C$4="Neattiecināmās izmaksas",IF('6a+c+n'!$Q28="N",'6a+c+n'!B28,0))</f>
        <v>0</v>
      </c>
      <c r="C28" s="76" t="n">
        <f aca="false">IF($C$4="Neattiecināmās izmaksas",IF('6a+c+n'!$Q28="N",'6a+c+n'!C28,0))</f>
        <v>0</v>
      </c>
      <c r="D28" s="76" t="n">
        <f aca="false">IF($C$4="Neattiecināmās izmaksas",IF('6a+c+n'!$Q28="N",'6a+c+n'!D28,0))</f>
        <v>0</v>
      </c>
      <c r="E28" s="77"/>
      <c r="F28" s="75"/>
      <c r="G28" s="76"/>
      <c r="H28" s="76" t="n">
        <f aca="false">IF($C$4="Neattiecināmās izmaksas",IF('6a+c+n'!$Q28="N",'6a+c+n'!H28,0))</f>
        <v>0</v>
      </c>
      <c r="I28" s="76"/>
      <c r="J28" s="76"/>
      <c r="K28" s="77" t="n">
        <f aca="false">IF($C$4="Neattiecināmās izmaksas",IF('6a+c+n'!$Q28="N",'6a+c+n'!K28,0))</f>
        <v>0</v>
      </c>
      <c r="L28" s="238" t="n">
        <f aca="false">IF($C$4="Neattiecināmās izmaksas",IF('6a+c+n'!$Q28="N",'6a+c+n'!L28,0))</f>
        <v>0</v>
      </c>
      <c r="M28" s="76" t="n">
        <f aca="false">IF($C$4="Neattiecināmās izmaksas",IF('6a+c+n'!$Q28="N",'6a+c+n'!M28,0))</f>
        <v>0</v>
      </c>
      <c r="N28" s="76" t="n">
        <f aca="false">IF($C$4="Neattiecināmās izmaksas",IF('6a+c+n'!$Q28="N",'6a+c+n'!N28,0))</f>
        <v>0</v>
      </c>
      <c r="O28" s="76" t="n">
        <f aca="false">IF($C$4="Neattiecināmās izmaksas",IF('6a+c+n'!$Q28="N",'6a+c+n'!O28,0))</f>
        <v>0</v>
      </c>
      <c r="P28" s="77" t="n">
        <f aca="false">IF($C$4="Neattiecināmās izmaksas",IF('6a+c+n'!$Q28="N",'6a+c+n'!P28,0))</f>
        <v>0</v>
      </c>
    </row>
    <row r="29" customFormat="false" ht="11.25" hidden="false" customHeight="false" outlineLevel="0" collapsed="false">
      <c r="A29" s="13" t="n">
        <f aca="false">IF(P29=0,0,IF(COUNTBLANK(P29)=1,0,COUNTA($P$14:P29)))</f>
        <v>0</v>
      </c>
      <c r="B29" s="76" t="n">
        <f aca="false">IF($C$4="Neattiecināmās izmaksas",IF('6a+c+n'!$Q29="N",'6a+c+n'!B29,0))</f>
        <v>0</v>
      </c>
      <c r="C29" s="76" t="n">
        <f aca="false">IF($C$4="Neattiecināmās izmaksas",IF('6a+c+n'!$Q29="N",'6a+c+n'!C29,0))</f>
        <v>0</v>
      </c>
      <c r="D29" s="76" t="n">
        <f aca="false">IF($C$4="Neattiecināmās izmaksas",IF('6a+c+n'!$Q29="N",'6a+c+n'!D29,0))</f>
        <v>0</v>
      </c>
      <c r="E29" s="77"/>
      <c r="F29" s="75"/>
      <c r="G29" s="76"/>
      <c r="H29" s="76" t="n">
        <f aca="false">IF($C$4="Neattiecināmās izmaksas",IF('6a+c+n'!$Q29="N",'6a+c+n'!H29,0))</f>
        <v>0</v>
      </c>
      <c r="I29" s="76"/>
      <c r="J29" s="76"/>
      <c r="K29" s="77" t="n">
        <f aca="false">IF($C$4="Neattiecināmās izmaksas",IF('6a+c+n'!$Q29="N",'6a+c+n'!K29,0))</f>
        <v>0</v>
      </c>
      <c r="L29" s="238" t="n">
        <f aca="false">IF($C$4="Neattiecināmās izmaksas",IF('6a+c+n'!$Q29="N",'6a+c+n'!L29,0))</f>
        <v>0</v>
      </c>
      <c r="M29" s="76" t="n">
        <f aca="false">IF($C$4="Neattiecināmās izmaksas",IF('6a+c+n'!$Q29="N",'6a+c+n'!M29,0))</f>
        <v>0</v>
      </c>
      <c r="N29" s="76" t="n">
        <f aca="false">IF($C$4="Neattiecināmās izmaksas",IF('6a+c+n'!$Q29="N",'6a+c+n'!N29,0))</f>
        <v>0</v>
      </c>
      <c r="O29" s="76" t="n">
        <f aca="false">IF($C$4="Neattiecināmās izmaksas",IF('6a+c+n'!$Q29="N",'6a+c+n'!O29,0))</f>
        <v>0</v>
      </c>
      <c r="P29" s="77" t="n">
        <f aca="false">IF($C$4="Neattiecināmās izmaksas",IF('6a+c+n'!$Q29="N",'6a+c+n'!P29,0))</f>
        <v>0</v>
      </c>
    </row>
    <row r="30" customFormat="false" ht="11.25" hidden="false" customHeight="false" outlineLevel="0" collapsed="false">
      <c r="A30" s="13" t="n">
        <f aca="false">IF(P30=0,0,IF(COUNTBLANK(P30)=1,0,COUNTA($P$14:P30)))</f>
        <v>0</v>
      </c>
      <c r="B30" s="76" t="n">
        <f aca="false">IF($C$4="Neattiecināmās izmaksas",IF('6a+c+n'!$Q30="N",'6a+c+n'!B30,0))</f>
        <v>0</v>
      </c>
      <c r="C30" s="76" t="n">
        <f aca="false">IF($C$4="Neattiecināmās izmaksas",IF('6a+c+n'!$Q30="N",'6a+c+n'!C30,0))</f>
        <v>0</v>
      </c>
      <c r="D30" s="76" t="n">
        <f aca="false">IF($C$4="Neattiecināmās izmaksas",IF('6a+c+n'!$Q30="N",'6a+c+n'!D30,0))</f>
        <v>0</v>
      </c>
      <c r="E30" s="77"/>
      <c r="F30" s="75"/>
      <c r="G30" s="76"/>
      <c r="H30" s="76" t="n">
        <f aca="false">IF($C$4="Neattiecināmās izmaksas",IF('6a+c+n'!$Q30="N",'6a+c+n'!H30,0))</f>
        <v>0</v>
      </c>
      <c r="I30" s="76"/>
      <c r="J30" s="76"/>
      <c r="K30" s="77" t="n">
        <f aca="false">IF($C$4="Neattiecināmās izmaksas",IF('6a+c+n'!$Q30="N",'6a+c+n'!K30,0))</f>
        <v>0</v>
      </c>
      <c r="L30" s="238" t="n">
        <f aca="false">IF($C$4="Neattiecināmās izmaksas",IF('6a+c+n'!$Q30="N",'6a+c+n'!L30,0))</f>
        <v>0</v>
      </c>
      <c r="M30" s="76" t="n">
        <f aca="false">IF($C$4="Neattiecināmās izmaksas",IF('6a+c+n'!$Q30="N",'6a+c+n'!M30,0))</f>
        <v>0</v>
      </c>
      <c r="N30" s="76" t="n">
        <f aca="false">IF($C$4="Neattiecināmās izmaksas",IF('6a+c+n'!$Q30="N",'6a+c+n'!N30,0))</f>
        <v>0</v>
      </c>
      <c r="O30" s="76" t="n">
        <f aca="false">IF($C$4="Neattiecināmās izmaksas",IF('6a+c+n'!$Q30="N",'6a+c+n'!O30,0))</f>
        <v>0</v>
      </c>
      <c r="P30" s="77" t="n">
        <f aca="false">IF($C$4="Neattiecināmās izmaksas",IF('6a+c+n'!$Q30="N",'6a+c+n'!P30,0))</f>
        <v>0</v>
      </c>
    </row>
    <row r="31" customFormat="false" ht="11.25" hidden="false" customHeight="false" outlineLevel="0" collapsed="false">
      <c r="A31" s="13" t="n">
        <f aca="false">IF(P31=0,0,IF(COUNTBLANK(P31)=1,0,COUNTA($P$14:P31)))</f>
        <v>0</v>
      </c>
      <c r="B31" s="76" t="n">
        <f aca="false">IF($C$4="Neattiecināmās izmaksas",IF('6a+c+n'!$Q31="N",'6a+c+n'!B31,0))</f>
        <v>0</v>
      </c>
      <c r="C31" s="76" t="n">
        <f aca="false">IF($C$4="Neattiecināmās izmaksas",IF('6a+c+n'!$Q31="N",'6a+c+n'!C31,0))</f>
        <v>0</v>
      </c>
      <c r="D31" s="76" t="n">
        <f aca="false">IF($C$4="Neattiecināmās izmaksas",IF('6a+c+n'!$Q31="N",'6a+c+n'!D31,0))</f>
        <v>0</v>
      </c>
      <c r="E31" s="77"/>
      <c r="F31" s="75"/>
      <c r="G31" s="76"/>
      <c r="H31" s="76" t="n">
        <f aca="false">IF($C$4="Neattiecināmās izmaksas",IF('6a+c+n'!$Q31="N",'6a+c+n'!H31,0))</f>
        <v>0</v>
      </c>
      <c r="I31" s="76"/>
      <c r="J31" s="76"/>
      <c r="K31" s="77" t="n">
        <f aca="false">IF($C$4="Neattiecināmās izmaksas",IF('6a+c+n'!$Q31="N",'6a+c+n'!K31,0))</f>
        <v>0</v>
      </c>
      <c r="L31" s="238" t="n">
        <f aca="false">IF($C$4="Neattiecināmās izmaksas",IF('6a+c+n'!$Q31="N",'6a+c+n'!L31,0))</f>
        <v>0</v>
      </c>
      <c r="M31" s="76" t="n">
        <f aca="false">IF($C$4="Neattiecināmās izmaksas",IF('6a+c+n'!$Q31="N",'6a+c+n'!M31,0))</f>
        <v>0</v>
      </c>
      <c r="N31" s="76" t="n">
        <f aca="false">IF($C$4="Neattiecināmās izmaksas",IF('6a+c+n'!$Q31="N",'6a+c+n'!N31,0))</f>
        <v>0</v>
      </c>
      <c r="O31" s="76" t="n">
        <f aca="false">IF($C$4="Neattiecināmās izmaksas",IF('6a+c+n'!$Q31="N",'6a+c+n'!O31,0))</f>
        <v>0</v>
      </c>
      <c r="P31" s="77" t="n">
        <f aca="false">IF($C$4="Neattiecināmās izmaksas",IF('6a+c+n'!$Q31="N",'6a+c+n'!P31,0))</f>
        <v>0</v>
      </c>
    </row>
    <row r="32" customFormat="false" ht="11.25" hidden="false" customHeight="false" outlineLevel="0" collapsed="false">
      <c r="A32" s="13" t="n">
        <f aca="false">IF(P32=0,0,IF(COUNTBLANK(P32)=1,0,COUNTA($P$14:P32)))</f>
        <v>0</v>
      </c>
      <c r="B32" s="76" t="n">
        <f aca="false">IF($C$4="Neattiecināmās izmaksas",IF('6a+c+n'!$Q32="N",'6a+c+n'!B32,0))</f>
        <v>0</v>
      </c>
      <c r="C32" s="76" t="n">
        <f aca="false">IF($C$4="Neattiecināmās izmaksas",IF('6a+c+n'!$Q32="N",'6a+c+n'!C32,0))</f>
        <v>0</v>
      </c>
      <c r="D32" s="76" t="n">
        <f aca="false">IF($C$4="Neattiecināmās izmaksas",IF('6a+c+n'!$Q32="N",'6a+c+n'!D32,0))</f>
        <v>0</v>
      </c>
      <c r="E32" s="77"/>
      <c r="F32" s="75"/>
      <c r="G32" s="76"/>
      <c r="H32" s="76" t="n">
        <f aca="false">IF($C$4="Neattiecināmās izmaksas",IF('6a+c+n'!$Q32="N",'6a+c+n'!H32,0))</f>
        <v>0</v>
      </c>
      <c r="I32" s="76"/>
      <c r="J32" s="76"/>
      <c r="K32" s="77" t="n">
        <f aca="false">IF($C$4="Neattiecināmās izmaksas",IF('6a+c+n'!$Q32="N",'6a+c+n'!K32,0))</f>
        <v>0</v>
      </c>
      <c r="L32" s="238" t="n">
        <f aca="false">IF($C$4="Neattiecināmās izmaksas",IF('6a+c+n'!$Q32="N",'6a+c+n'!L32,0))</f>
        <v>0</v>
      </c>
      <c r="M32" s="76" t="n">
        <f aca="false">IF($C$4="Neattiecināmās izmaksas",IF('6a+c+n'!$Q32="N",'6a+c+n'!M32,0))</f>
        <v>0</v>
      </c>
      <c r="N32" s="76" t="n">
        <f aca="false">IF($C$4="Neattiecināmās izmaksas",IF('6a+c+n'!$Q32="N",'6a+c+n'!N32,0))</f>
        <v>0</v>
      </c>
      <c r="O32" s="76" t="n">
        <f aca="false">IF($C$4="Neattiecināmās izmaksas",IF('6a+c+n'!$Q32="N",'6a+c+n'!O32,0))</f>
        <v>0</v>
      </c>
      <c r="P32" s="77" t="n">
        <f aca="false">IF($C$4="Neattiecināmās izmaksas",IF('6a+c+n'!$Q32="N",'6a+c+n'!P32,0))</f>
        <v>0</v>
      </c>
    </row>
    <row r="33" customFormat="false" ht="11.25" hidden="false" customHeight="false" outlineLevel="0" collapsed="false">
      <c r="A33" s="13" t="n">
        <f aca="false">IF(P33=0,0,IF(COUNTBLANK(P33)=1,0,COUNTA($P$14:P33)))</f>
        <v>0</v>
      </c>
      <c r="B33" s="76" t="n">
        <f aca="false">IF($C$4="Neattiecināmās izmaksas",IF('6a+c+n'!$Q33="N",'6a+c+n'!B33,0))</f>
        <v>0</v>
      </c>
      <c r="C33" s="76" t="n">
        <f aca="false">IF($C$4="Neattiecināmās izmaksas",IF('6a+c+n'!$Q33="N",'6a+c+n'!C33,0))</f>
        <v>0</v>
      </c>
      <c r="D33" s="76" t="n">
        <f aca="false">IF($C$4="Neattiecināmās izmaksas",IF('6a+c+n'!$Q33="N",'6a+c+n'!D33,0))</f>
        <v>0</v>
      </c>
      <c r="E33" s="77"/>
      <c r="F33" s="75"/>
      <c r="G33" s="76"/>
      <c r="H33" s="76" t="n">
        <f aca="false">IF($C$4="Neattiecināmās izmaksas",IF('6a+c+n'!$Q33="N",'6a+c+n'!H33,0))</f>
        <v>0</v>
      </c>
      <c r="I33" s="76"/>
      <c r="J33" s="76"/>
      <c r="K33" s="77" t="n">
        <f aca="false">IF($C$4="Neattiecināmās izmaksas",IF('6a+c+n'!$Q33="N",'6a+c+n'!K33,0))</f>
        <v>0</v>
      </c>
      <c r="L33" s="238" t="n">
        <f aca="false">IF($C$4="Neattiecināmās izmaksas",IF('6a+c+n'!$Q33="N",'6a+c+n'!L33,0))</f>
        <v>0</v>
      </c>
      <c r="M33" s="76" t="n">
        <f aca="false">IF($C$4="Neattiecināmās izmaksas",IF('6a+c+n'!$Q33="N",'6a+c+n'!M33,0))</f>
        <v>0</v>
      </c>
      <c r="N33" s="76" t="n">
        <f aca="false">IF($C$4="Neattiecināmās izmaksas",IF('6a+c+n'!$Q33="N",'6a+c+n'!N33,0))</f>
        <v>0</v>
      </c>
      <c r="O33" s="76" t="n">
        <f aca="false">IF($C$4="Neattiecināmās izmaksas",IF('6a+c+n'!$Q33="N",'6a+c+n'!O33,0))</f>
        <v>0</v>
      </c>
      <c r="P33" s="77" t="n">
        <f aca="false">IF($C$4="Neattiecināmās izmaksas",IF('6a+c+n'!$Q33="N",'6a+c+n'!P33,0))</f>
        <v>0</v>
      </c>
    </row>
    <row r="34" customFormat="false" ht="11.25" hidden="false" customHeight="false" outlineLevel="0" collapsed="false">
      <c r="A34" s="13" t="n">
        <f aca="false">IF(P34=0,0,IF(COUNTBLANK(P34)=1,0,COUNTA($P$14:P34)))</f>
        <v>0</v>
      </c>
      <c r="B34" s="76" t="n">
        <f aca="false">IF($C$4="Neattiecināmās izmaksas",IF('6a+c+n'!$Q34="N",'6a+c+n'!B34,0))</f>
        <v>0</v>
      </c>
      <c r="C34" s="76" t="n">
        <f aca="false">IF($C$4="Neattiecināmās izmaksas",IF('6a+c+n'!$Q34="N",'6a+c+n'!C34,0))</f>
        <v>0</v>
      </c>
      <c r="D34" s="76" t="n">
        <f aca="false">IF($C$4="Neattiecināmās izmaksas",IF('6a+c+n'!$Q34="N",'6a+c+n'!D34,0))</f>
        <v>0</v>
      </c>
      <c r="E34" s="77"/>
      <c r="F34" s="75"/>
      <c r="G34" s="76"/>
      <c r="H34" s="76" t="n">
        <f aca="false">IF($C$4="Neattiecināmās izmaksas",IF('6a+c+n'!$Q34="N",'6a+c+n'!H34,0))</f>
        <v>0</v>
      </c>
      <c r="I34" s="76"/>
      <c r="J34" s="76"/>
      <c r="K34" s="77" t="n">
        <f aca="false">IF($C$4="Neattiecināmās izmaksas",IF('6a+c+n'!$Q34="N",'6a+c+n'!K34,0))</f>
        <v>0</v>
      </c>
      <c r="L34" s="238" t="n">
        <f aca="false">IF($C$4="Neattiecināmās izmaksas",IF('6a+c+n'!$Q34="N",'6a+c+n'!L34,0))</f>
        <v>0</v>
      </c>
      <c r="M34" s="76" t="n">
        <f aca="false">IF($C$4="Neattiecināmās izmaksas",IF('6a+c+n'!$Q34="N",'6a+c+n'!M34,0))</f>
        <v>0</v>
      </c>
      <c r="N34" s="76" t="n">
        <f aca="false">IF($C$4="Neattiecināmās izmaksas",IF('6a+c+n'!$Q34="N",'6a+c+n'!N34,0))</f>
        <v>0</v>
      </c>
      <c r="O34" s="76" t="n">
        <f aca="false">IF($C$4="Neattiecināmās izmaksas",IF('6a+c+n'!$Q34="N",'6a+c+n'!O34,0))</f>
        <v>0</v>
      </c>
      <c r="P34" s="77" t="n">
        <f aca="false">IF($C$4="Neattiecināmās izmaksas",IF('6a+c+n'!$Q34="N",'6a+c+n'!P34,0))</f>
        <v>0</v>
      </c>
    </row>
    <row r="35" customFormat="false" ht="11.25" hidden="false" customHeight="false" outlineLevel="0" collapsed="false">
      <c r="A35" s="13" t="n">
        <f aca="false">IF(P35=0,0,IF(COUNTBLANK(P35)=1,0,COUNTA($P$14:P35)))</f>
        <v>0</v>
      </c>
      <c r="B35" s="76" t="n">
        <f aca="false">IF($C$4="Neattiecināmās izmaksas",IF('6a+c+n'!$Q35="N",'6a+c+n'!B35,0))</f>
        <v>0</v>
      </c>
      <c r="C35" s="76" t="n">
        <f aca="false">IF($C$4="Neattiecināmās izmaksas",IF('6a+c+n'!$Q35="N",'6a+c+n'!C35,0))</f>
        <v>0</v>
      </c>
      <c r="D35" s="76" t="n">
        <f aca="false">IF($C$4="Neattiecināmās izmaksas",IF('6a+c+n'!$Q35="N",'6a+c+n'!D35,0))</f>
        <v>0</v>
      </c>
      <c r="E35" s="77"/>
      <c r="F35" s="75"/>
      <c r="G35" s="76"/>
      <c r="H35" s="76" t="n">
        <f aca="false">IF($C$4="Neattiecināmās izmaksas",IF('6a+c+n'!$Q35="N",'6a+c+n'!H35,0))</f>
        <v>0</v>
      </c>
      <c r="I35" s="76"/>
      <c r="J35" s="76"/>
      <c r="K35" s="77" t="n">
        <f aca="false">IF($C$4="Neattiecināmās izmaksas",IF('6a+c+n'!$Q35="N",'6a+c+n'!K35,0))</f>
        <v>0</v>
      </c>
      <c r="L35" s="238" t="n">
        <f aca="false">IF($C$4="Neattiecināmās izmaksas",IF('6a+c+n'!$Q35="N",'6a+c+n'!L35,0))</f>
        <v>0</v>
      </c>
      <c r="M35" s="76" t="n">
        <f aca="false">IF($C$4="Neattiecināmās izmaksas",IF('6a+c+n'!$Q35="N",'6a+c+n'!M35,0))</f>
        <v>0</v>
      </c>
      <c r="N35" s="76" t="n">
        <f aca="false">IF($C$4="Neattiecināmās izmaksas",IF('6a+c+n'!$Q35="N",'6a+c+n'!N35,0))</f>
        <v>0</v>
      </c>
      <c r="O35" s="76" t="n">
        <f aca="false">IF($C$4="Neattiecināmās izmaksas",IF('6a+c+n'!$Q35="N",'6a+c+n'!O35,0))</f>
        <v>0</v>
      </c>
      <c r="P35" s="77" t="n">
        <f aca="false">IF($C$4="Neattiecināmās izmaksas",IF('6a+c+n'!$Q35="N",'6a+c+n'!P35,0))</f>
        <v>0</v>
      </c>
    </row>
    <row r="36" customFormat="false" ht="11.25" hidden="false" customHeight="false" outlineLevel="0" collapsed="false">
      <c r="A36" s="13" t="n">
        <f aca="false">IF(P36=0,0,IF(COUNTBLANK(P36)=1,0,COUNTA($P$14:P36)))</f>
        <v>0</v>
      </c>
      <c r="B36" s="76" t="n">
        <f aca="false">IF($C$4="Neattiecināmās izmaksas",IF('6a+c+n'!$Q36="N",'6a+c+n'!B36,0))</f>
        <v>0</v>
      </c>
      <c r="C36" s="76" t="n">
        <f aca="false">IF($C$4="Neattiecināmās izmaksas",IF('6a+c+n'!$Q36="N",'6a+c+n'!C36,0))</f>
        <v>0</v>
      </c>
      <c r="D36" s="76" t="n">
        <f aca="false">IF($C$4="Neattiecināmās izmaksas",IF('6a+c+n'!$Q36="N",'6a+c+n'!D36,0))</f>
        <v>0</v>
      </c>
      <c r="E36" s="77"/>
      <c r="F36" s="75"/>
      <c r="G36" s="76"/>
      <c r="H36" s="76" t="n">
        <f aca="false">IF($C$4="Neattiecināmās izmaksas",IF('6a+c+n'!$Q36="N",'6a+c+n'!H36,0))</f>
        <v>0</v>
      </c>
      <c r="I36" s="76"/>
      <c r="J36" s="76"/>
      <c r="K36" s="77" t="n">
        <f aca="false">IF($C$4="Neattiecināmās izmaksas",IF('6a+c+n'!$Q36="N",'6a+c+n'!K36,0))</f>
        <v>0</v>
      </c>
      <c r="L36" s="238" t="n">
        <f aca="false">IF($C$4="Neattiecināmās izmaksas",IF('6a+c+n'!$Q36="N",'6a+c+n'!L36,0))</f>
        <v>0</v>
      </c>
      <c r="M36" s="76" t="n">
        <f aca="false">IF($C$4="Neattiecināmās izmaksas",IF('6a+c+n'!$Q36="N",'6a+c+n'!M36,0))</f>
        <v>0</v>
      </c>
      <c r="N36" s="76" t="n">
        <f aca="false">IF($C$4="Neattiecināmās izmaksas",IF('6a+c+n'!$Q36="N",'6a+c+n'!N36,0))</f>
        <v>0</v>
      </c>
      <c r="O36" s="76" t="n">
        <f aca="false">IF($C$4="Neattiecināmās izmaksas",IF('6a+c+n'!$Q36="N",'6a+c+n'!O36,0))</f>
        <v>0</v>
      </c>
      <c r="P36" s="77" t="n">
        <f aca="false">IF($C$4="Neattiecināmās izmaksas",IF('6a+c+n'!$Q36="N",'6a+c+n'!P36,0))</f>
        <v>0</v>
      </c>
    </row>
    <row r="37" customFormat="false" ht="11.25" hidden="false" customHeight="false" outlineLevel="0" collapsed="false">
      <c r="A37" s="13" t="n">
        <f aca="false">IF(P37=0,0,IF(COUNTBLANK(P37)=1,0,COUNTA($P$14:P37)))</f>
        <v>0</v>
      </c>
      <c r="B37" s="76" t="n">
        <f aca="false">IF($C$4="Neattiecināmās izmaksas",IF('6a+c+n'!$Q37="N",'6a+c+n'!B37,0))</f>
        <v>0</v>
      </c>
      <c r="C37" s="76" t="n">
        <f aca="false">IF($C$4="Neattiecināmās izmaksas",IF('6a+c+n'!$Q37="N",'6a+c+n'!C37,0))</f>
        <v>0</v>
      </c>
      <c r="D37" s="76" t="n">
        <f aca="false">IF($C$4="Neattiecināmās izmaksas",IF('6a+c+n'!$Q37="N",'6a+c+n'!D37,0))</f>
        <v>0</v>
      </c>
      <c r="E37" s="77"/>
      <c r="F37" s="75"/>
      <c r="G37" s="76"/>
      <c r="H37" s="76" t="n">
        <f aca="false">IF($C$4="Neattiecināmās izmaksas",IF('6a+c+n'!$Q37="N",'6a+c+n'!H37,0))</f>
        <v>0</v>
      </c>
      <c r="I37" s="76"/>
      <c r="J37" s="76"/>
      <c r="K37" s="77" t="n">
        <f aca="false">IF($C$4="Neattiecināmās izmaksas",IF('6a+c+n'!$Q37="N",'6a+c+n'!K37,0))</f>
        <v>0</v>
      </c>
      <c r="L37" s="238" t="n">
        <f aca="false">IF($C$4="Neattiecināmās izmaksas",IF('6a+c+n'!$Q37="N",'6a+c+n'!L37,0))</f>
        <v>0</v>
      </c>
      <c r="M37" s="76" t="n">
        <f aca="false">IF($C$4="Neattiecināmās izmaksas",IF('6a+c+n'!$Q37="N",'6a+c+n'!M37,0))</f>
        <v>0</v>
      </c>
      <c r="N37" s="76" t="n">
        <f aca="false">IF($C$4="Neattiecināmās izmaksas",IF('6a+c+n'!$Q37="N",'6a+c+n'!N37,0))</f>
        <v>0</v>
      </c>
      <c r="O37" s="76" t="n">
        <f aca="false">IF($C$4="Neattiecināmās izmaksas",IF('6a+c+n'!$Q37="N",'6a+c+n'!O37,0))</f>
        <v>0</v>
      </c>
      <c r="P37" s="77" t="n">
        <f aca="false">IF($C$4="Neattiecināmās izmaksas",IF('6a+c+n'!$Q37="N",'6a+c+n'!P37,0))</f>
        <v>0</v>
      </c>
    </row>
    <row r="38" customFormat="false" ht="11.25" hidden="false" customHeight="false" outlineLevel="0" collapsed="false">
      <c r="A38" s="13" t="n">
        <f aca="false">IF(P38=0,0,IF(COUNTBLANK(P38)=1,0,COUNTA($P$14:P38)))</f>
        <v>0</v>
      </c>
      <c r="B38" s="76" t="n">
        <f aca="false">IF($C$4="Neattiecināmās izmaksas",IF('6a+c+n'!$Q38="N",'6a+c+n'!B38,0))</f>
        <v>0</v>
      </c>
      <c r="C38" s="76" t="n">
        <f aca="false">IF($C$4="Neattiecināmās izmaksas",IF('6a+c+n'!$Q38="N",'6a+c+n'!C38,0))</f>
        <v>0</v>
      </c>
      <c r="D38" s="76" t="n">
        <f aca="false">IF($C$4="Neattiecināmās izmaksas",IF('6a+c+n'!$Q38="N",'6a+c+n'!D38,0))</f>
        <v>0</v>
      </c>
      <c r="E38" s="77"/>
      <c r="F38" s="75"/>
      <c r="G38" s="76"/>
      <c r="H38" s="76" t="n">
        <f aca="false">IF($C$4="Neattiecināmās izmaksas",IF('6a+c+n'!$Q38="N",'6a+c+n'!H38,0))</f>
        <v>0</v>
      </c>
      <c r="I38" s="76"/>
      <c r="J38" s="76"/>
      <c r="K38" s="77" t="n">
        <f aca="false">IF($C$4="Neattiecināmās izmaksas",IF('6a+c+n'!$Q38="N",'6a+c+n'!K38,0))</f>
        <v>0</v>
      </c>
      <c r="L38" s="238" t="n">
        <f aca="false">IF($C$4="Neattiecināmās izmaksas",IF('6a+c+n'!$Q38="N",'6a+c+n'!L38,0))</f>
        <v>0</v>
      </c>
      <c r="M38" s="76" t="n">
        <f aca="false">IF($C$4="Neattiecināmās izmaksas",IF('6a+c+n'!$Q38="N",'6a+c+n'!M38,0))</f>
        <v>0</v>
      </c>
      <c r="N38" s="76" t="n">
        <f aca="false">IF($C$4="Neattiecināmās izmaksas",IF('6a+c+n'!$Q38="N",'6a+c+n'!N38,0))</f>
        <v>0</v>
      </c>
      <c r="O38" s="76" t="n">
        <f aca="false">IF($C$4="Neattiecināmās izmaksas",IF('6a+c+n'!$Q38="N",'6a+c+n'!O38,0))</f>
        <v>0</v>
      </c>
      <c r="P38" s="77" t="n">
        <f aca="false">IF($C$4="Neattiecināmās izmaksas",IF('6a+c+n'!$Q38="N",'6a+c+n'!P38,0))</f>
        <v>0</v>
      </c>
    </row>
    <row r="39" customFormat="false" ht="11.25" hidden="false" customHeight="false" outlineLevel="0" collapsed="false">
      <c r="A39" s="13" t="n">
        <f aca="false">IF(P39=0,0,IF(COUNTBLANK(P39)=1,0,COUNTA($P$14:P39)))</f>
        <v>0</v>
      </c>
      <c r="B39" s="76" t="n">
        <f aca="false">IF($C$4="Neattiecināmās izmaksas",IF('6a+c+n'!$Q39="N",'6a+c+n'!B39,0))</f>
        <v>0</v>
      </c>
      <c r="C39" s="76" t="n">
        <f aca="false">IF($C$4="Neattiecināmās izmaksas",IF('6a+c+n'!$Q39="N",'6a+c+n'!C39,0))</f>
        <v>0</v>
      </c>
      <c r="D39" s="76" t="n">
        <f aca="false">IF($C$4="Neattiecināmās izmaksas",IF('6a+c+n'!$Q39="N",'6a+c+n'!D39,0))</f>
        <v>0</v>
      </c>
      <c r="E39" s="77"/>
      <c r="F39" s="75"/>
      <c r="G39" s="76"/>
      <c r="H39" s="76" t="n">
        <f aca="false">IF($C$4="Neattiecināmās izmaksas",IF('6a+c+n'!$Q39="N",'6a+c+n'!H39,0))</f>
        <v>0</v>
      </c>
      <c r="I39" s="76"/>
      <c r="J39" s="76"/>
      <c r="K39" s="77" t="n">
        <f aca="false">IF($C$4="Neattiecināmās izmaksas",IF('6a+c+n'!$Q39="N",'6a+c+n'!K39,0))</f>
        <v>0</v>
      </c>
      <c r="L39" s="238" t="n">
        <f aca="false">IF($C$4="Neattiecināmās izmaksas",IF('6a+c+n'!$Q39="N",'6a+c+n'!L39,0))</f>
        <v>0</v>
      </c>
      <c r="M39" s="76" t="n">
        <f aca="false">IF($C$4="Neattiecināmās izmaksas",IF('6a+c+n'!$Q39="N",'6a+c+n'!M39,0))</f>
        <v>0</v>
      </c>
      <c r="N39" s="76" t="n">
        <f aca="false">IF($C$4="Neattiecināmās izmaksas",IF('6a+c+n'!$Q39="N",'6a+c+n'!N39,0))</f>
        <v>0</v>
      </c>
      <c r="O39" s="76" t="n">
        <f aca="false">IF($C$4="Neattiecināmās izmaksas",IF('6a+c+n'!$Q39="N",'6a+c+n'!O39,0))</f>
        <v>0</v>
      </c>
      <c r="P39" s="77" t="n">
        <f aca="false">IF($C$4="Neattiecināmās izmaksas",IF('6a+c+n'!$Q39="N",'6a+c+n'!P39,0))</f>
        <v>0</v>
      </c>
    </row>
    <row r="40" customFormat="false" ht="11.25" hidden="false" customHeight="false" outlineLevel="0" collapsed="false">
      <c r="A40" s="13" t="n">
        <f aca="false">IF(P40=0,0,IF(COUNTBLANK(P40)=1,0,COUNTA($P$14:P40)))</f>
        <v>0</v>
      </c>
      <c r="B40" s="76" t="n">
        <f aca="false">IF($C$4="Neattiecināmās izmaksas",IF('6a+c+n'!$Q40="N",'6a+c+n'!B40,0))</f>
        <v>0</v>
      </c>
      <c r="C40" s="76" t="n">
        <f aca="false">IF($C$4="Neattiecināmās izmaksas",IF('6a+c+n'!$Q40="N",'6a+c+n'!C40,0))</f>
        <v>0</v>
      </c>
      <c r="D40" s="76" t="n">
        <f aca="false">IF($C$4="Neattiecināmās izmaksas",IF('6a+c+n'!$Q40="N",'6a+c+n'!D40,0))</f>
        <v>0</v>
      </c>
      <c r="E40" s="77"/>
      <c r="F40" s="75"/>
      <c r="G40" s="76"/>
      <c r="H40" s="76" t="n">
        <f aca="false">IF($C$4="Neattiecināmās izmaksas",IF('6a+c+n'!$Q40="N",'6a+c+n'!H40,0))</f>
        <v>0</v>
      </c>
      <c r="I40" s="76"/>
      <c r="J40" s="76"/>
      <c r="K40" s="77" t="n">
        <f aca="false">IF($C$4="Neattiecināmās izmaksas",IF('6a+c+n'!$Q40="N",'6a+c+n'!K40,0))</f>
        <v>0</v>
      </c>
      <c r="L40" s="238" t="n">
        <f aca="false">IF($C$4="Neattiecināmās izmaksas",IF('6a+c+n'!$Q40="N",'6a+c+n'!L40,0))</f>
        <v>0</v>
      </c>
      <c r="M40" s="76" t="n">
        <f aca="false">IF($C$4="Neattiecināmās izmaksas",IF('6a+c+n'!$Q40="N",'6a+c+n'!M40,0))</f>
        <v>0</v>
      </c>
      <c r="N40" s="76" t="n">
        <f aca="false">IF($C$4="Neattiecināmās izmaksas",IF('6a+c+n'!$Q40="N",'6a+c+n'!N40,0))</f>
        <v>0</v>
      </c>
      <c r="O40" s="76" t="n">
        <f aca="false">IF($C$4="Neattiecināmās izmaksas",IF('6a+c+n'!$Q40="N",'6a+c+n'!O40,0))</f>
        <v>0</v>
      </c>
      <c r="P40" s="77" t="n">
        <f aca="false">IF($C$4="Neattiecināmās izmaksas",IF('6a+c+n'!$Q40="N",'6a+c+n'!P40,0))</f>
        <v>0</v>
      </c>
    </row>
    <row r="41" customFormat="false" ht="11.25" hidden="false" customHeight="false" outlineLevel="0" collapsed="false">
      <c r="A41" s="13" t="n">
        <f aca="false">IF(P41=0,0,IF(COUNTBLANK(P41)=1,0,COUNTA($P$14:P41)))</f>
        <v>0</v>
      </c>
      <c r="B41" s="76" t="n">
        <f aca="false">IF($C$4="Neattiecināmās izmaksas",IF('6a+c+n'!$Q41="N",'6a+c+n'!B41,0))</f>
        <v>0</v>
      </c>
      <c r="C41" s="76" t="n">
        <f aca="false">IF($C$4="Neattiecināmās izmaksas",IF('6a+c+n'!$Q41="N",'6a+c+n'!C41,0))</f>
        <v>0</v>
      </c>
      <c r="D41" s="76" t="n">
        <f aca="false">IF($C$4="Neattiecināmās izmaksas",IF('6a+c+n'!$Q41="N",'6a+c+n'!D41,0))</f>
        <v>0</v>
      </c>
      <c r="E41" s="77"/>
      <c r="F41" s="75"/>
      <c r="G41" s="76"/>
      <c r="H41" s="76" t="n">
        <f aca="false">IF($C$4="Neattiecināmās izmaksas",IF('6a+c+n'!$Q41="N",'6a+c+n'!H41,0))</f>
        <v>0</v>
      </c>
      <c r="I41" s="76"/>
      <c r="J41" s="76"/>
      <c r="K41" s="77" t="n">
        <f aca="false">IF($C$4="Neattiecināmās izmaksas",IF('6a+c+n'!$Q41="N",'6a+c+n'!K41,0))</f>
        <v>0</v>
      </c>
      <c r="L41" s="238" t="n">
        <f aca="false">IF($C$4="Neattiecināmās izmaksas",IF('6a+c+n'!$Q41="N",'6a+c+n'!L41,0))</f>
        <v>0</v>
      </c>
      <c r="M41" s="76" t="n">
        <f aca="false">IF($C$4="Neattiecināmās izmaksas",IF('6a+c+n'!$Q41="N",'6a+c+n'!M41,0))</f>
        <v>0</v>
      </c>
      <c r="N41" s="76" t="n">
        <f aca="false">IF($C$4="Neattiecināmās izmaksas",IF('6a+c+n'!$Q41="N",'6a+c+n'!N41,0))</f>
        <v>0</v>
      </c>
      <c r="O41" s="76" t="n">
        <f aca="false">IF($C$4="Neattiecināmās izmaksas",IF('6a+c+n'!$Q41="N",'6a+c+n'!O41,0))</f>
        <v>0</v>
      </c>
      <c r="P41" s="77" t="n">
        <f aca="false">IF($C$4="Neattiecināmās izmaksas",IF('6a+c+n'!$Q41="N",'6a+c+n'!P41,0))</f>
        <v>0</v>
      </c>
    </row>
    <row r="42" customFormat="false" ht="11.25" hidden="false" customHeight="false" outlineLevel="0" collapsed="false">
      <c r="A42" s="13" t="n">
        <f aca="false">IF(P42=0,0,IF(COUNTBLANK(P42)=1,0,COUNTA($P$14:P42)))</f>
        <v>0</v>
      </c>
      <c r="B42" s="76" t="n">
        <f aca="false">IF($C$4="Neattiecināmās izmaksas",IF('6a+c+n'!$Q42="N",'6a+c+n'!B42,0))</f>
        <v>0</v>
      </c>
      <c r="C42" s="76" t="n">
        <f aca="false">IF($C$4="Neattiecināmās izmaksas",IF('6a+c+n'!$Q42="N",'6a+c+n'!C42,0))</f>
        <v>0</v>
      </c>
      <c r="D42" s="76" t="n">
        <f aca="false">IF($C$4="Neattiecināmās izmaksas",IF('6a+c+n'!$Q42="N",'6a+c+n'!D42,0))</f>
        <v>0</v>
      </c>
      <c r="E42" s="77"/>
      <c r="F42" s="75"/>
      <c r="G42" s="76"/>
      <c r="H42" s="76" t="n">
        <f aca="false">IF($C$4="Neattiecināmās izmaksas",IF('6a+c+n'!$Q42="N",'6a+c+n'!H42,0))</f>
        <v>0</v>
      </c>
      <c r="I42" s="76"/>
      <c r="J42" s="76"/>
      <c r="K42" s="77" t="n">
        <f aca="false">IF($C$4="Neattiecināmās izmaksas",IF('6a+c+n'!$Q42="N",'6a+c+n'!K42,0))</f>
        <v>0</v>
      </c>
      <c r="L42" s="238" t="n">
        <f aca="false">IF($C$4="Neattiecināmās izmaksas",IF('6a+c+n'!$Q42="N",'6a+c+n'!L42,0))</f>
        <v>0</v>
      </c>
      <c r="M42" s="76" t="n">
        <f aca="false">IF($C$4="Neattiecināmās izmaksas",IF('6a+c+n'!$Q42="N",'6a+c+n'!M42,0))</f>
        <v>0</v>
      </c>
      <c r="N42" s="76" t="n">
        <f aca="false">IF($C$4="Neattiecināmās izmaksas",IF('6a+c+n'!$Q42="N",'6a+c+n'!N42,0))</f>
        <v>0</v>
      </c>
      <c r="O42" s="76" t="n">
        <f aca="false">IF($C$4="Neattiecināmās izmaksas",IF('6a+c+n'!$Q42="N",'6a+c+n'!O42,0))</f>
        <v>0</v>
      </c>
      <c r="P42" s="77" t="n">
        <f aca="false">IF($C$4="Neattiecināmās izmaksas",IF('6a+c+n'!$Q42="N",'6a+c+n'!P42,0))</f>
        <v>0</v>
      </c>
    </row>
    <row r="43" customFormat="false" ht="11.25" hidden="false" customHeight="false" outlineLevel="0" collapsed="false">
      <c r="A43" s="13" t="n">
        <f aca="false">IF(P43=0,0,IF(COUNTBLANK(P43)=1,0,COUNTA($P$14:P43)))</f>
        <v>0</v>
      </c>
      <c r="B43" s="76" t="n">
        <f aca="false">IF($C$4="Neattiecināmās izmaksas",IF('6a+c+n'!$Q43="N",'6a+c+n'!B43,0))</f>
        <v>0</v>
      </c>
      <c r="C43" s="76" t="n">
        <f aca="false">IF($C$4="Neattiecināmās izmaksas",IF('6a+c+n'!$Q43="N",'6a+c+n'!C43,0))</f>
        <v>0</v>
      </c>
      <c r="D43" s="76" t="n">
        <f aca="false">IF($C$4="Neattiecināmās izmaksas",IF('6a+c+n'!$Q43="N",'6a+c+n'!D43,0))</f>
        <v>0</v>
      </c>
      <c r="E43" s="77"/>
      <c r="F43" s="75"/>
      <c r="G43" s="76"/>
      <c r="H43" s="76" t="n">
        <f aca="false">IF($C$4="Neattiecināmās izmaksas",IF('6a+c+n'!$Q43="N",'6a+c+n'!H43,0))</f>
        <v>0</v>
      </c>
      <c r="I43" s="76"/>
      <c r="J43" s="76"/>
      <c r="K43" s="77" t="n">
        <f aca="false">IF($C$4="Neattiecināmās izmaksas",IF('6a+c+n'!$Q43="N",'6a+c+n'!K43,0))</f>
        <v>0</v>
      </c>
      <c r="L43" s="238" t="n">
        <f aca="false">IF($C$4="Neattiecināmās izmaksas",IF('6a+c+n'!$Q43="N",'6a+c+n'!L43,0))</f>
        <v>0</v>
      </c>
      <c r="M43" s="76" t="n">
        <f aca="false">IF($C$4="Neattiecināmās izmaksas",IF('6a+c+n'!$Q43="N",'6a+c+n'!M43,0))</f>
        <v>0</v>
      </c>
      <c r="N43" s="76" t="n">
        <f aca="false">IF($C$4="Neattiecināmās izmaksas",IF('6a+c+n'!$Q43="N",'6a+c+n'!N43,0))</f>
        <v>0</v>
      </c>
      <c r="O43" s="76" t="n">
        <f aca="false">IF($C$4="Neattiecināmās izmaksas",IF('6a+c+n'!$Q43="N",'6a+c+n'!O43,0))</f>
        <v>0</v>
      </c>
      <c r="P43" s="77" t="n">
        <f aca="false">IF($C$4="Neattiecināmās izmaksas",IF('6a+c+n'!$Q43="N",'6a+c+n'!P43,0))</f>
        <v>0</v>
      </c>
    </row>
    <row r="44" customFormat="false" ht="11.25" hidden="false" customHeight="false" outlineLevel="0" collapsed="false">
      <c r="A44" s="13" t="n">
        <f aca="false">IF(P44=0,0,IF(COUNTBLANK(P44)=1,0,COUNTA($P$14:P44)))</f>
        <v>0</v>
      </c>
      <c r="B44" s="76" t="n">
        <f aca="false">IF($C$4="Neattiecināmās izmaksas",IF('6a+c+n'!$Q44="N",'6a+c+n'!B44,0))</f>
        <v>0</v>
      </c>
      <c r="C44" s="76" t="n">
        <f aca="false">IF($C$4="Neattiecināmās izmaksas",IF('6a+c+n'!$Q44="N",'6a+c+n'!C44,0))</f>
        <v>0</v>
      </c>
      <c r="D44" s="76" t="n">
        <f aca="false">IF($C$4="Neattiecināmās izmaksas",IF('6a+c+n'!$Q44="N",'6a+c+n'!D44,0))</f>
        <v>0</v>
      </c>
      <c r="E44" s="77"/>
      <c r="F44" s="75"/>
      <c r="G44" s="76"/>
      <c r="H44" s="76" t="n">
        <f aca="false">IF($C$4="Neattiecināmās izmaksas",IF('6a+c+n'!$Q44="N",'6a+c+n'!H44,0))</f>
        <v>0</v>
      </c>
      <c r="I44" s="76"/>
      <c r="J44" s="76"/>
      <c r="K44" s="77" t="n">
        <f aca="false">IF($C$4="Neattiecināmās izmaksas",IF('6a+c+n'!$Q44="N",'6a+c+n'!K44,0))</f>
        <v>0</v>
      </c>
      <c r="L44" s="238" t="n">
        <f aca="false">IF($C$4="Neattiecināmās izmaksas",IF('6a+c+n'!$Q44="N",'6a+c+n'!L44,0))</f>
        <v>0</v>
      </c>
      <c r="M44" s="76" t="n">
        <f aca="false">IF($C$4="Neattiecināmās izmaksas",IF('6a+c+n'!$Q44="N",'6a+c+n'!M44,0))</f>
        <v>0</v>
      </c>
      <c r="N44" s="76" t="n">
        <f aca="false">IF($C$4="Neattiecināmās izmaksas",IF('6a+c+n'!$Q44="N",'6a+c+n'!N44,0))</f>
        <v>0</v>
      </c>
      <c r="O44" s="76" t="n">
        <f aca="false">IF($C$4="Neattiecināmās izmaksas",IF('6a+c+n'!$Q44="N",'6a+c+n'!O44,0))</f>
        <v>0</v>
      </c>
      <c r="P44" s="77" t="n">
        <f aca="false">IF($C$4="Neattiecināmās izmaksas",IF('6a+c+n'!$Q44="N",'6a+c+n'!P44,0))</f>
        <v>0</v>
      </c>
    </row>
    <row r="45" customFormat="false" ht="11.25" hidden="false" customHeight="false" outlineLevel="0" collapsed="false">
      <c r="A45" s="13" t="n">
        <f aca="false">IF(P45=0,0,IF(COUNTBLANK(P45)=1,0,COUNTA($P$14:P45)))</f>
        <v>0</v>
      </c>
      <c r="B45" s="76" t="n">
        <f aca="false">IF($C$4="Neattiecināmās izmaksas",IF('6a+c+n'!$Q45="N",'6a+c+n'!B45,0))</f>
        <v>0</v>
      </c>
      <c r="C45" s="76" t="n">
        <f aca="false">IF($C$4="Neattiecināmās izmaksas",IF('6a+c+n'!$Q45="N",'6a+c+n'!C45,0))</f>
        <v>0</v>
      </c>
      <c r="D45" s="76" t="n">
        <f aca="false">IF($C$4="Neattiecināmās izmaksas",IF('6a+c+n'!$Q45="N",'6a+c+n'!D45,0))</f>
        <v>0</v>
      </c>
      <c r="E45" s="77"/>
      <c r="F45" s="75"/>
      <c r="G45" s="76"/>
      <c r="H45" s="76" t="n">
        <f aca="false">IF($C$4="Neattiecināmās izmaksas",IF('6a+c+n'!$Q45="N",'6a+c+n'!H45,0))</f>
        <v>0</v>
      </c>
      <c r="I45" s="76"/>
      <c r="J45" s="76"/>
      <c r="K45" s="77" t="n">
        <f aca="false">IF($C$4="Neattiecināmās izmaksas",IF('6a+c+n'!$Q45="N",'6a+c+n'!K45,0))</f>
        <v>0</v>
      </c>
      <c r="L45" s="238" t="n">
        <f aca="false">IF($C$4="Neattiecināmās izmaksas",IF('6a+c+n'!$Q45="N",'6a+c+n'!L45,0))</f>
        <v>0</v>
      </c>
      <c r="M45" s="76" t="n">
        <f aca="false">IF($C$4="Neattiecināmās izmaksas",IF('6a+c+n'!$Q45="N",'6a+c+n'!M45,0))</f>
        <v>0</v>
      </c>
      <c r="N45" s="76" t="n">
        <f aca="false">IF($C$4="Neattiecināmās izmaksas",IF('6a+c+n'!$Q45="N",'6a+c+n'!N45,0))</f>
        <v>0</v>
      </c>
      <c r="O45" s="76" t="n">
        <f aca="false">IF($C$4="Neattiecināmās izmaksas",IF('6a+c+n'!$Q45="N",'6a+c+n'!O45,0))</f>
        <v>0</v>
      </c>
      <c r="P45" s="77" t="n">
        <f aca="false">IF($C$4="Neattiecināmās izmaksas",IF('6a+c+n'!$Q45="N",'6a+c+n'!P45,0))</f>
        <v>0</v>
      </c>
    </row>
    <row r="46" customFormat="false" ht="11.25" hidden="false" customHeight="false" outlineLevel="0" collapsed="false">
      <c r="A46" s="13" t="n">
        <f aca="false">IF(P46=0,0,IF(COUNTBLANK(P46)=1,0,COUNTA($P$14:P46)))</f>
        <v>0</v>
      </c>
      <c r="B46" s="76" t="n">
        <f aca="false">IF($C$4="Neattiecināmās izmaksas",IF('6a+c+n'!$Q46="N",'6a+c+n'!B46,0))</f>
        <v>0</v>
      </c>
      <c r="C46" s="76" t="n">
        <f aca="false">IF($C$4="Neattiecināmās izmaksas",IF('6a+c+n'!$Q46="N",'6a+c+n'!C46,0))</f>
        <v>0</v>
      </c>
      <c r="D46" s="76" t="n">
        <f aca="false">IF($C$4="Neattiecināmās izmaksas",IF('6a+c+n'!$Q46="N",'6a+c+n'!D46,0))</f>
        <v>0</v>
      </c>
      <c r="E46" s="77"/>
      <c r="F46" s="75"/>
      <c r="G46" s="76"/>
      <c r="H46" s="76" t="n">
        <f aca="false">IF($C$4="Neattiecināmās izmaksas",IF('6a+c+n'!$Q46="N",'6a+c+n'!H46,0))</f>
        <v>0</v>
      </c>
      <c r="I46" s="76"/>
      <c r="J46" s="76"/>
      <c r="K46" s="77" t="n">
        <f aca="false">IF($C$4="Neattiecināmās izmaksas",IF('6a+c+n'!$Q46="N",'6a+c+n'!K46,0))</f>
        <v>0</v>
      </c>
      <c r="L46" s="238" t="n">
        <f aca="false">IF($C$4="Neattiecināmās izmaksas",IF('6a+c+n'!$Q46="N",'6a+c+n'!L46,0))</f>
        <v>0</v>
      </c>
      <c r="M46" s="76" t="n">
        <f aca="false">IF($C$4="Neattiecināmās izmaksas",IF('6a+c+n'!$Q46="N",'6a+c+n'!M46,0))</f>
        <v>0</v>
      </c>
      <c r="N46" s="76" t="n">
        <f aca="false">IF($C$4="Neattiecināmās izmaksas",IF('6a+c+n'!$Q46="N",'6a+c+n'!N46,0))</f>
        <v>0</v>
      </c>
      <c r="O46" s="76" t="n">
        <f aca="false">IF($C$4="Neattiecināmās izmaksas",IF('6a+c+n'!$Q46="N",'6a+c+n'!O46,0))</f>
        <v>0</v>
      </c>
      <c r="P46" s="77" t="n">
        <f aca="false">IF($C$4="Neattiecināmās izmaksas",IF('6a+c+n'!$Q46="N",'6a+c+n'!P46,0))</f>
        <v>0</v>
      </c>
    </row>
    <row r="47" customFormat="false" ht="11.25" hidden="false" customHeight="false" outlineLevel="0" collapsed="false">
      <c r="A47" s="13" t="n">
        <f aca="false">IF(P47=0,0,IF(COUNTBLANK(P47)=1,0,COUNTA($P$14:P47)))</f>
        <v>0</v>
      </c>
      <c r="B47" s="76" t="n">
        <f aca="false">IF($C$4="Neattiecināmās izmaksas",IF('6a+c+n'!$Q47="N",'6a+c+n'!B47,0))</f>
        <v>0</v>
      </c>
      <c r="C47" s="76" t="n">
        <f aca="false">IF($C$4="Neattiecināmās izmaksas",IF('6a+c+n'!$Q47="N",'6a+c+n'!C47,0))</f>
        <v>0</v>
      </c>
      <c r="D47" s="76" t="n">
        <f aca="false">IF($C$4="Neattiecināmās izmaksas",IF('6a+c+n'!$Q47="N",'6a+c+n'!D47,0))</f>
        <v>0</v>
      </c>
      <c r="E47" s="77"/>
      <c r="F47" s="75"/>
      <c r="G47" s="76"/>
      <c r="H47" s="76" t="n">
        <f aca="false">IF($C$4="Neattiecināmās izmaksas",IF('6a+c+n'!$Q47="N",'6a+c+n'!H47,0))</f>
        <v>0</v>
      </c>
      <c r="I47" s="76"/>
      <c r="J47" s="76"/>
      <c r="K47" s="77" t="n">
        <f aca="false">IF($C$4="Neattiecināmās izmaksas",IF('6a+c+n'!$Q47="N",'6a+c+n'!K47,0))</f>
        <v>0</v>
      </c>
      <c r="L47" s="238" t="n">
        <f aca="false">IF($C$4="Neattiecināmās izmaksas",IF('6a+c+n'!$Q47="N",'6a+c+n'!L47,0))</f>
        <v>0</v>
      </c>
      <c r="M47" s="76" t="n">
        <f aca="false">IF($C$4="Neattiecināmās izmaksas",IF('6a+c+n'!$Q47="N",'6a+c+n'!M47,0))</f>
        <v>0</v>
      </c>
      <c r="N47" s="76" t="n">
        <f aca="false">IF($C$4="Neattiecināmās izmaksas",IF('6a+c+n'!$Q47="N",'6a+c+n'!N47,0))</f>
        <v>0</v>
      </c>
      <c r="O47" s="76" t="n">
        <f aca="false">IF($C$4="Neattiecināmās izmaksas",IF('6a+c+n'!$Q47="N",'6a+c+n'!O47,0))</f>
        <v>0</v>
      </c>
      <c r="P47" s="77" t="n">
        <f aca="false">IF($C$4="Neattiecināmās izmaksas",IF('6a+c+n'!$Q47="N",'6a+c+n'!P47,0))</f>
        <v>0</v>
      </c>
    </row>
    <row r="48" customFormat="false" ht="11.25" hidden="false" customHeight="false" outlineLevel="0" collapsed="false">
      <c r="A48" s="13" t="n">
        <f aca="false">IF(P48=0,0,IF(COUNTBLANK(P48)=1,0,COUNTA($P$14:P48)))</f>
        <v>0</v>
      </c>
      <c r="B48" s="76" t="n">
        <f aca="false">IF($C$4="Neattiecināmās izmaksas",IF('6a+c+n'!$Q48="N",'6a+c+n'!B48,0))</f>
        <v>0</v>
      </c>
      <c r="C48" s="76" t="n">
        <f aca="false">IF($C$4="Neattiecināmās izmaksas",IF('6a+c+n'!$Q48="N",'6a+c+n'!C48,0))</f>
        <v>0</v>
      </c>
      <c r="D48" s="76" t="n">
        <f aca="false">IF($C$4="Neattiecināmās izmaksas",IF('6a+c+n'!$Q48="N",'6a+c+n'!D48,0))</f>
        <v>0</v>
      </c>
      <c r="E48" s="77"/>
      <c r="F48" s="75"/>
      <c r="G48" s="76"/>
      <c r="H48" s="76" t="n">
        <f aca="false">IF($C$4="Neattiecināmās izmaksas",IF('6a+c+n'!$Q48="N",'6a+c+n'!H48,0))</f>
        <v>0</v>
      </c>
      <c r="I48" s="76"/>
      <c r="J48" s="76"/>
      <c r="K48" s="77" t="n">
        <f aca="false">IF($C$4="Neattiecināmās izmaksas",IF('6a+c+n'!$Q48="N",'6a+c+n'!K48,0))</f>
        <v>0</v>
      </c>
      <c r="L48" s="238" t="n">
        <f aca="false">IF($C$4="Neattiecināmās izmaksas",IF('6a+c+n'!$Q48="N",'6a+c+n'!L48,0))</f>
        <v>0</v>
      </c>
      <c r="M48" s="76" t="n">
        <f aca="false">IF($C$4="Neattiecināmās izmaksas",IF('6a+c+n'!$Q48="N",'6a+c+n'!M48,0))</f>
        <v>0</v>
      </c>
      <c r="N48" s="76" t="n">
        <f aca="false">IF($C$4="Neattiecināmās izmaksas",IF('6a+c+n'!$Q48="N",'6a+c+n'!N48,0))</f>
        <v>0</v>
      </c>
      <c r="O48" s="76" t="n">
        <f aca="false">IF($C$4="Neattiecināmās izmaksas",IF('6a+c+n'!$Q48="N",'6a+c+n'!O48,0))</f>
        <v>0</v>
      </c>
      <c r="P48" s="77" t="n">
        <f aca="false">IF($C$4="Neattiecināmās izmaksas",IF('6a+c+n'!$Q48="N",'6a+c+n'!P48,0))</f>
        <v>0</v>
      </c>
    </row>
    <row r="49" customFormat="false" ht="11.25" hidden="false" customHeight="false" outlineLevel="0" collapsed="false">
      <c r="A49" s="13" t="n">
        <f aca="false">IF(P49=0,0,IF(COUNTBLANK(P49)=1,0,COUNTA($P$14:P49)))</f>
        <v>0</v>
      </c>
      <c r="B49" s="76" t="n">
        <f aca="false">IF($C$4="Neattiecināmās izmaksas",IF('6a+c+n'!$Q49="N",'6a+c+n'!B49,0))</f>
        <v>0</v>
      </c>
      <c r="C49" s="76" t="n">
        <f aca="false">IF($C$4="Neattiecināmās izmaksas",IF('6a+c+n'!$Q49="N",'6a+c+n'!C49,0))</f>
        <v>0</v>
      </c>
      <c r="D49" s="76" t="n">
        <f aca="false">IF($C$4="Neattiecināmās izmaksas",IF('6a+c+n'!$Q49="N",'6a+c+n'!D49,0))</f>
        <v>0</v>
      </c>
      <c r="E49" s="77"/>
      <c r="F49" s="75"/>
      <c r="G49" s="76"/>
      <c r="H49" s="76" t="n">
        <f aca="false">IF($C$4="Neattiecināmās izmaksas",IF('6a+c+n'!$Q49="N",'6a+c+n'!H49,0))</f>
        <v>0</v>
      </c>
      <c r="I49" s="76"/>
      <c r="J49" s="76"/>
      <c r="K49" s="77" t="n">
        <f aca="false">IF($C$4="Neattiecināmās izmaksas",IF('6a+c+n'!$Q49="N",'6a+c+n'!K49,0))</f>
        <v>0</v>
      </c>
      <c r="L49" s="238" t="n">
        <f aca="false">IF($C$4="Neattiecināmās izmaksas",IF('6a+c+n'!$Q49="N",'6a+c+n'!L49,0))</f>
        <v>0</v>
      </c>
      <c r="M49" s="76" t="n">
        <f aca="false">IF($C$4="Neattiecināmās izmaksas",IF('6a+c+n'!$Q49="N",'6a+c+n'!M49,0))</f>
        <v>0</v>
      </c>
      <c r="N49" s="76" t="n">
        <f aca="false">IF($C$4="Neattiecināmās izmaksas",IF('6a+c+n'!$Q49="N",'6a+c+n'!N49,0))</f>
        <v>0</v>
      </c>
      <c r="O49" s="76" t="n">
        <f aca="false">IF($C$4="Neattiecināmās izmaksas",IF('6a+c+n'!$Q49="N",'6a+c+n'!O49,0))</f>
        <v>0</v>
      </c>
      <c r="P49" s="77" t="n">
        <f aca="false">IF($C$4="Neattiecināmās izmaksas",IF('6a+c+n'!$Q49="N",'6a+c+n'!P49,0))</f>
        <v>0</v>
      </c>
    </row>
    <row r="50" customFormat="false" ht="11.25" hidden="false" customHeight="false" outlineLevel="0" collapsed="false">
      <c r="A50" s="13" t="n">
        <f aca="false">IF(P50=0,0,IF(COUNTBLANK(P50)=1,0,COUNTA($P$14:P50)))</f>
        <v>0</v>
      </c>
      <c r="B50" s="76" t="n">
        <f aca="false">IF($C$4="Neattiecināmās izmaksas",IF('6a+c+n'!$Q50="N",'6a+c+n'!B50,0))</f>
        <v>0</v>
      </c>
      <c r="C50" s="76" t="n">
        <f aca="false">IF($C$4="Neattiecināmās izmaksas",IF('6a+c+n'!$Q50="N",'6a+c+n'!C50,0))</f>
        <v>0</v>
      </c>
      <c r="D50" s="76" t="n">
        <f aca="false">IF($C$4="Neattiecināmās izmaksas",IF('6a+c+n'!$Q50="N",'6a+c+n'!D50,0))</f>
        <v>0</v>
      </c>
      <c r="E50" s="77"/>
      <c r="F50" s="75"/>
      <c r="G50" s="76"/>
      <c r="H50" s="76" t="n">
        <f aca="false">IF($C$4="Neattiecināmās izmaksas",IF('6a+c+n'!$Q50="N",'6a+c+n'!H50,0))</f>
        <v>0</v>
      </c>
      <c r="I50" s="76"/>
      <c r="J50" s="76"/>
      <c r="K50" s="77" t="n">
        <f aca="false">IF($C$4="Neattiecināmās izmaksas",IF('6a+c+n'!$Q50="N",'6a+c+n'!K50,0))</f>
        <v>0</v>
      </c>
      <c r="L50" s="238" t="n">
        <f aca="false">IF($C$4="Neattiecināmās izmaksas",IF('6a+c+n'!$Q50="N",'6a+c+n'!L50,0))</f>
        <v>0</v>
      </c>
      <c r="M50" s="76" t="n">
        <f aca="false">IF($C$4="Neattiecināmās izmaksas",IF('6a+c+n'!$Q50="N",'6a+c+n'!M50,0))</f>
        <v>0</v>
      </c>
      <c r="N50" s="76" t="n">
        <f aca="false">IF($C$4="Neattiecināmās izmaksas",IF('6a+c+n'!$Q50="N",'6a+c+n'!N50,0))</f>
        <v>0</v>
      </c>
      <c r="O50" s="76" t="n">
        <f aca="false">IF($C$4="Neattiecināmās izmaksas",IF('6a+c+n'!$Q50="N",'6a+c+n'!O50,0))</f>
        <v>0</v>
      </c>
      <c r="P50" s="77" t="n">
        <f aca="false">IF($C$4="Neattiecināmās izmaksas",IF('6a+c+n'!$Q50="N",'6a+c+n'!P50,0))</f>
        <v>0</v>
      </c>
    </row>
    <row r="51" customFormat="false" ht="11.25" hidden="false" customHeight="false" outlineLevel="0" collapsed="false">
      <c r="A51" s="13" t="n">
        <f aca="false">IF(P51=0,0,IF(COUNTBLANK(P51)=1,0,COUNTA($P$14:P51)))</f>
        <v>0</v>
      </c>
      <c r="B51" s="76" t="n">
        <f aca="false">IF($C$4="Neattiecināmās izmaksas",IF('6a+c+n'!$Q51="N",'6a+c+n'!B51,0))</f>
        <v>0</v>
      </c>
      <c r="C51" s="76" t="n">
        <f aca="false">IF($C$4="Neattiecināmās izmaksas",IF('6a+c+n'!$Q51="N",'6a+c+n'!C51,0))</f>
        <v>0</v>
      </c>
      <c r="D51" s="76" t="n">
        <f aca="false">IF($C$4="Neattiecināmās izmaksas",IF('6a+c+n'!$Q51="N",'6a+c+n'!D51,0))</f>
        <v>0</v>
      </c>
      <c r="E51" s="77"/>
      <c r="F51" s="75"/>
      <c r="G51" s="76"/>
      <c r="H51" s="76" t="n">
        <f aca="false">IF($C$4="Neattiecināmās izmaksas",IF('6a+c+n'!$Q51="N",'6a+c+n'!H51,0))</f>
        <v>0</v>
      </c>
      <c r="I51" s="76"/>
      <c r="J51" s="76"/>
      <c r="K51" s="77" t="n">
        <f aca="false">IF($C$4="Neattiecināmās izmaksas",IF('6a+c+n'!$Q51="N",'6a+c+n'!K51,0))</f>
        <v>0</v>
      </c>
      <c r="L51" s="238" t="n">
        <f aca="false">IF($C$4="Neattiecināmās izmaksas",IF('6a+c+n'!$Q51="N",'6a+c+n'!L51,0))</f>
        <v>0</v>
      </c>
      <c r="M51" s="76" t="n">
        <f aca="false">IF($C$4="Neattiecināmās izmaksas",IF('6a+c+n'!$Q51="N",'6a+c+n'!M51,0))</f>
        <v>0</v>
      </c>
      <c r="N51" s="76" t="n">
        <f aca="false">IF($C$4="Neattiecināmās izmaksas",IF('6a+c+n'!$Q51="N",'6a+c+n'!N51,0))</f>
        <v>0</v>
      </c>
      <c r="O51" s="76" t="n">
        <f aca="false">IF($C$4="Neattiecināmās izmaksas",IF('6a+c+n'!$Q51="N",'6a+c+n'!O51,0))</f>
        <v>0</v>
      </c>
      <c r="P51" s="77" t="n">
        <f aca="false">IF($C$4="Neattiecināmās izmaksas",IF('6a+c+n'!$Q51="N",'6a+c+n'!P51,0))</f>
        <v>0</v>
      </c>
    </row>
    <row r="52" customFormat="false" ht="11.25" hidden="false" customHeight="false" outlineLevel="0" collapsed="false">
      <c r="A52" s="13" t="n">
        <f aca="false">IF(P52=0,0,IF(COUNTBLANK(P52)=1,0,COUNTA($P$14:P52)))</f>
        <v>0</v>
      </c>
      <c r="B52" s="76" t="n">
        <f aca="false">IF($C$4="Neattiecināmās izmaksas",IF('6a+c+n'!$Q52="N",'6a+c+n'!B52,0))</f>
        <v>0</v>
      </c>
      <c r="C52" s="76" t="n">
        <f aca="false">IF($C$4="Neattiecināmās izmaksas",IF('6a+c+n'!$Q52="N",'6a+c+n'!C52,0))</f>
        <v>0</v>
      </c>
      <c r="D52" s="76" t="n">
        <f aca="false">IF($C$4="Neattiecināmās izmaksas",IF('6a+c+n'!$Q52="N",'6a+c+n'!D52,0))</f>
        <v>0</v>
      </c>
      <c r="E52" s="77"/>
      <c r="F52" s="75"/>
      <c r="G52" s="76"/>
      <c r="H52" s="76" t="n">
        <f aca="false">IF($C$4="Neattiecināmās izmaksas",IF('6a+c+n'!$Q52="N",'6a+c+n'!H52,0))</f>
        <v>0</v>
      </c>
      <c r="I52" s="76"/>
      <c r="J52" s="76"/>
      <c r="K52" s="77" t="n">
        <f aca="false">IF($C$4="Neattiecināmās izmaksas",IF('6a+c+n'!$Q52="N",'6a+c+n'!K52,0))</f>
        <v>0</v>
      </c>
      <c r="L52" s="238" t="n">
        <f aca="false">IF($C$4="Neattiecināmās izmaksas",IF('6a+c+n'!$Q52="N",'6a+c+n'!L52,0))</f>
        <v>0</v>
      </c>
      <c r="M52" s="76" t="n">
        <f aca="false">IF($C$4="Neattiecināmās izmaksas",IF('6a+c+n'!$Q52="N",'6a+c+n'!M52,0))</f>
        <v>0</v>
      </c>
      <c r="N52" s="76" t="n">
        <f aca="false">IF($C$4="Neattiecināmās izmaksas",IF('6a+c+n'!$Q52="N",'6a+c+n'!N52,0))</f>
        <v>0</v>
      </c>
      <c r="O52" s="76" t="n">
        <f aca="false">IF($C$4="Neattiecināmās izmaksas",IF('6a+c+n'!$Q52="N",'6a+c+n'!O52,0))</f>
        <v>0</v>
      </c>
      <c r="P52" s="77" t="n">
        <f aca="false">IF($C$4="Neattiecināmās izmaksas",IF('6a+c+n'!$Q52="N",'6a+c+n'!P52,0))</f>
        <v>0</v>
      </c>
    </row>
    <row r="53" customFormat="false" ht="11.25" hidden="false" customHeight="false" outlineLevel="0" collapsed="false">
      <c r="A53" s="13" t="n">
        <f aca="false">IF(P53=0,0,IF(COUNTBLANK(P53)=1,0,COUNTA($P$14:P53)))</f>
        <v>0</v>
      </c>
      <c r="B53" s="76" t="n">
        <f aca="false">IF($C$4="Neattiecināmās izmaksas",IF('6a+c+n'!$Q53="N",'6a+c+n'!B53,0))</f>
        <v>0</v>
      </c>
      <c r="C53" s="76" t="n">
        <f aca="false">IF($C$4="Neattiecināmās izmaksas",IF('6a+c+n'!$Q53="N",'6a+c+n'!C53,0))</f>
        <v>0</v>
      </c>
      <c r="D53" s="76" t="n">
        <f aca="false">IF($C$4="Neattiecināmās izmaksas",IF('6a+c+n'!$Q53="N",'6a+c+n'!D53,0))</f>
        <v>0</v>
      </c>
      <c r="E53" s="77"/>
      <c r="F53" s="75"/>
      <c r="G53" s="76"/>
      <c r="H53" s="76" t="n">
        <f aca="false">IF($C$4="Neattiecināmās izmaksas",IF('6a+c+n'!$Q53="N",'6a+c+n'!H53,0))</f>
        <v>0</v>
      </c>
      <c r="I53" s="76"/>
      <c r="J53" s="76"/>
      <c r="K53" s="77" t="n">
        <f aca="false">IF($C$4="Neattiecināmās izmaksas",IF('6a+c+n'!$Q53="N",'6a+c+n'!K53,0))</f>
        <v>0</v>
      </c>
      <c r="L53" s="238" t="n">
        <f aca="false">IF($C$4="Neattiecināmās izmaksas",IF('6a+c+n'!$Q53="N",'6a+c+n'!L53,0))</f>
        <v>0</v>
      </c>
      <c r="M53" s="76" t="n">
        <f aca="false">IF($C$4="Neattiecināmās izmaksas",IF('6a+c+n'!$Q53="N",'6a+c+n'!M53,0))</f>
        <v>0</v>
      </c>
      <c r="N53" s="76" t="n">
        <f aca="false">IF($C$4="Neattiecināmās izmaksas",IF('6a+c+n'!$Q53="N",'6a+c+n'!N53,0))</f>
        <v>0</v>
      </c>
      <c r="O53" s="76" t="n">
        <f aca="false">IF($C$4="Neattiecināmās izmaksas",IF('6a+c+n'!$Q53="N",'6a+c+n'!O53,0))</f>
        <v>0</v>
      </c>
      <c r="P53" s="77" t="n">
        <f aca="false">IF($C$4="Neattiecināmās izmaksas",IF('6a+c+n'!$Q53="N",'6a+c+n'!P53,0))</f>
        <v>0</v>
      </c>
    </row>
    <row r="54" customFormat="false" ht="11.25" hidden="false" customHeight="false" outlineLevel="0" collapsed="false">
      <c r="A54" s="13" t="n">
        <f aca="false">IF(P54=0,0,IF(COUNTBLANK(P54)=1,0,COUNTA($P$14:P54)))</f>
        <v>0</v>
      </c>
      <c r="B54" s="76" t="n">
        <f aca="false">IF($C$4="Neattiecināmās izmaksas",IF('6a+c+n'!$Q54="N",'6a+c+n'!B54,0))</f>
        <v>0</v>
      </c>
      <c r="C54" s="76" t="n">
        <f aca="false">IF($C$4="Neattiecināmās izmaksas",IF('6a+c+n'!$Q54="N",'6a+c+n'!C54,0))</f>
        <v>0</v>
      </c>
      <c r="D54" s="76" t="n">
        <f aca="false">IF($C$4="Neattiecināmās izmaksas",IF('6a+c+n'!$Q54="N",'6a+c+n'!D54,0))</f>
        <v>0</v>
      </c>
      <c r="E54" s="77"/>
      <c r="F54" s="75"/>
      <c r="G54" s="76"/>
      <c r="H54" s="76" t="n">
        <f aca="false">IF($C$4="Neattiecināmās izmaksas",IF('6a+c+n'!$Q54="N",'6a+c+n'!H54,0))</f>
        <v>0</v>
      </c>
      <c r="I54" s="76"/>
      <c r="J54" s="76"/>
      <c r="K54" s="77" t="n">
        <f aca="false">IF($C$4="Neattiecināmās izmaksas",IF('6a+c+n'!$Q54="N",'6a+c+n'!K54,0))</f>
        <v>0</v>
      </c>
      <c r="L54" s="238" t="n">
        <f aca="false">IF($C$4="Neattiecināmās izmaksas",IF('6a+c+n'!$Q54="N",'6a+c+n'!L54,0))</f>
        <v>0</v>
      </c>
      <c r="M54" s="76" t="n">
        <f aca="false">IF($C$4="Neattiecināmās izmaksas",IF('6a+c+n'!$Q54="N",'6a+c+n'!M54,0))</f>
        <v>0</v>
      </c>
      <c r="N54" s="76" t="n">
        <f aca="false">IF($C$4="Neattiecināmās izmaksas",IF('6a+c+n'!$Q54="N",'6a+c+n'!N54,0))</f>
        <v>0</v>
      </c>
      <c r="O54" s="76" t="n">
        <f aca="false">IF($C$4="Neattiecināmās izmaksas",IF('6a+c+n'!$Q54="N",'6a+c+n'!O54,0))</f>
        <v>0</v>
      </c>
      <c r="P54" s="77" t="n">
        <f aca="false">IF($C$4="Neattiecināmās izmaksas",IF('6a+c+n'!$Q54="N",'6a+c+n'!P54,0))</f>
        <v>0</v>
      </c>
    </row>
    <row r="55" customFormat="false" ht="11.25" hidden="false" customHeight="false" outlineLevel="0" collapsed="false">
      <c r="A55" s="13" t="n">
        <f aca="false">IF(P55=0,0,IF(COUNTBLANK(P55)=1,0,COUNTA($P$14:P55)))</f>
        <v>0</v>
      </c>
      <c r="B55" s="76" t="n">
        <f aca="false">IF($C$4="Neattiecināmās izmaksas",IF('6a+c+n'!$Q55="N",'6a+c+n'!B55,0))</f>
        <v>0</v>
      </c>
      <c r="C55" s="76" t="n">
        <f aca="false">IF($C$4="Neattiecināmās izmaksas",IF('6a+c+n'!$Q55="N",'6a+c+n'!C55,0))</f>
        <v>0</v>
      </c>
      <c r="D55" s="76" t="n">
        <f aca="false">IF($C$4="Neattiecināmās izmaksas",IF('6a+c+n'!$Q55="N",'6a+c+n'!D55,0))</f>
        <v>0</v>
      </c>
      <c r="E55" s="77"/>
      <c r="F55" s="75"/>
      <c r="G55" s="76"/>
      <c r="H55" s="76" t="n">
        <f aca="false">IF($C$4="Neattiecināmās izmaksas",IF('6a+c+n'!$Q55="N",'6a+c+n'!H55,0))</f>
        <v>0</v>
      </c>
      <c r="I55" s="76"/>
      <c r="J55" s="76"/>
      <c r="K55" s="77" t="n">
        <f aca="false">IF($C$4="Neattiecināmās izmaksas",IF('6a+c+n'!$Q55="N",'6a+c+n'!K55,0))</f>
        <v>0</v>
      </c>
      <c r="L55" s="238" t="n">
        <f aca="false">IF($C$4="Neattiecināmās izmaksas",IF('6a+c+n'!$Q55="N",'6a+c+n'!L55,0))</f>
        <v>0</v>
      </c>
      <c r="M55" s="76" t="n">
        <f aca="false">IF($C$4="Neattiecināmās izmaksas",IF('6a+c+n'!$Q55="N",'6a+c+n'!M55,0))</f>
        <v>0</v>
      </c>
      <c r="N55" s="76" t="n">
        <f aca="false">IF($C$4="Neattiecināmās izmaksas",IF('6a+c+n'!$Q55="N",'6a+c+n'!N55,0))</f>
        <v>0</v>
      </c>
      <c r="O55" s="76" t="n">
        <f aca="false">IF($C$4="Neattiecināmās izmaksas",IF('6a+c+n'!$Q55="N",'6a+c+n'!O55,0))</f>
        <v>0</v>
      </c>
      <c r="P55" s="77" t="n">
        <f aca="false">IF($C$4="Neattiecināmās izmaksas",IF('6a+c+n'!$Q55="N",'6a+c+n'!P55,0))</f>
        <v>0</v>
      </c>
    </row>
    <row r="56" customFormat="false" ht="11.25" hidden="false" customHeight="false" outlineLevel="0" collapsed="false">
      <c r="A56" s="13" t="n">
        <f aca="false">IF(P56=0,0,IF(COUNTBLANK(P56)=1,0,COUNTA($P$14:P56)))</f>
        <v>0</v>
      </c>
      <c r="B56" s="76" t="n">
        <f aca="false">IF($C$4="Neattiecināmās izmaksas",IF('6a+c+n'!$Q56="N",'6a+c+n'!B56,0))</f>
        <v>0</v>
      </c>
      <c r="C56" s="76" t="n">
        <f aca="false">IF($C$4="Neattiecināmās izmaksas",IF('6a+c+n'!$Q56="N",'6a+c+n'!C56,0))</f>
        <v>0</v>
      </c>
      <c r="D56" s="76" t="n">
        <f aca="false">IF($C$4="Neattiecināmās izmaksas",IF('6a+c+n'!$Q56="N",'6a+c+n'!D56,0))</f>
        <v>0</v>
      </c>
      <c r="E56" s="77"/>
      <c r="F56" s="75"/>
      <c r="G56" s="76"/>
      <c r="H56" s="76" t="n">
        <f aca="false">IF($C$4="Neattiecināmās izmaksas",IF('6a+c+n'!$Q56="N",'6a+c+n'!H56,0))</f>
        <v>0</v>
      </c>
      <c r="I56" s="76"/>
      <c r="J56" s="76"/>
      <c r="K56" s="77" t="n">
        <f aca="false">IF($C$4="Neattiecināmās izmaksas",IF('6a+c+n'!$Q56="N",'6a+c+n'!K56,0))</f>
        <v>0</v>
      </c>
      <c r="L56" s="238" t="n">
        <f aca="false">IF($C$4="Neattiecināmās izmaksas",IF('6a+c+n'!$Q56="N",'6a+c+n'!L56,0))</f>
        <v>0</v>
      </c>
      <c r="M56" s="76" t="n">
        <f aca="false">IF($C$4="Neattiecināmās izmaksas",IF('6a+c+n'!$Q56="N",'6a+c+n'!M56,0))</f>
        <v>0</v>
      </c>
      <c r="N56" s="76" t="n">
        <f aca="false">IF($C$4="Neattiecināmās izmaksas",IF('6a+c+n'!$Q56="N",'6a+c+n'!N56,0))</f>
        <v>0</v>
      </c>
      <c r="O56" s="76" t="n">
        <f aca="false">IF($C$4="Neattiecināmās izmaksas",IF('6a+c+n'!$Q56="N",'6a+c+n'!O56,0))</f>
        <v>0</v>
      </c>
      <c r="P56" s="77" t="n">
        <f aca="false">IF($C$4="Neattiecināmās izmaksas",IF('6a+c+n'!$Q56="N",'6a+c+n'!P56,0))</f>
        <v>0</v>
      </c>
    </row>
    <row r="57" customFormat="false" ht="11.25" hidden="false" customHeight="false" outlineLevel="0" collapsed="false">
      <c r="A57" s="13" t="n">
        <f aca="false">IF(P57=0,0,IF(COUNTBLANK(P57)=1,0,COUNTA($P$14:P57)))</f>
        <v>0</v>
      </c>
      <c r="B57" s="76" t="n">
        <f aca="false">IF($C$4="Neattiecināmās izmaksas",IF('6a+c+n'!$Q57="N",'6a+c+n'!B57,0))</f>
        <v>0</v>
      </c>
      <c r="C57" s="76" t="n">
        <f aca="false">IF($C$4="Neattiecināmās izmaksas",IF('6a+c+n'!$Q57="N",'6a+c+n'!C57,0))</f>
        <v>0</v>
      </c>
      <c r="D57" s="76" t="n">
        <f aca="false">IF($C$4="Neattiecināmās izmaksas",IF('6a+c+n'!$Q57="N",'6a+c+n'!D57,0))</f>
        <v>0</v>
      </c>
      <c r="E57" s="77"/>
      <c r="F57" s="75"/>
      <c r="G57" s="76"/>
      <c r="H57" s="76" t="n">
        <f aca="false">IF($C$4="Neattiecināmās izmaksas",IF('6a+c+n'!$Q57="N",'6a+c+n'!H57,0))</f>
        <v>0</v>
      </c>
      <c r="I57" s="76"/>
      <c r="J57" s="76"/>
      <c r="K57" s="77" t="n">
        <f aca="false">IF($C$4="Neattiecināmās izmaksas",IF('6a+c+n'!$Q57="N",'6a+c+n'!K57,0))</f>
        <v>0</v>
      </c>
      <c r="L57" s="238" t="n">
        <f aca="false">IF($C$4="Neattiecināmās izmaksas",IF('6a+c+n'!$Q57="N",'6a+c+n'!L57,0))</f>
        <v>0</v>
      </c>
      <c r="M57" s="76" t="n">
        <f aca="false">IF($C$4="Neattiecināmās izmaksas",IF('6a+c+n'!$Q57="N",'6a+c+n'!M57,0))</f>
        <v>0</v>
      </c>
      <c r="N57" s="76" t="n">
        <f aca="false">IF($C$4="Neattiecināmās izmaksas",IF('6a+c+n'!$Q57="N",'6a+c+n'!N57,0))</f>
        <v>0</v>
      </c>
      <c r="O57" s="76" t="n">
        <f aca="false">IF($C$4="Neattiecināmās izmaksas",IF('6a+c+n'!$Q57="N",'6a+c+n'!O57,0))</f>
        <v>0</v>
      </c>
      <c r="P57" s="77" t="n">
        <f aca="false">IF($C$4="Neattiecināmās izmaksas",IF('6a+c+n'!$Q57="N",'6a+c+n'!P57,0))</f>
        <v>0</v>
      </c>
    </row>
    <row r="58" customFormat="false" ht="11.25" hidden="false" customHeight="false" outlineLevel="0" collapsed="false">
      <c r="A58" s="13" t="n">
        <f aca="false">IF(P58=0,0,IF(COUNTBLANK(P58)=1,0,COUNTA($P$14:P58)))</f>
        <v>0</v>
      </c>
      <c r="B58" s="76" t="n">
        <f aca="false">IF($C$4="Neattiecināmās izmaksas",IF('6a+c+n'!$Q58="N",'6a+c+n'!B58,0))</f>
        <v>0</v>
      </c>
      <c r="C58" s="76" t="n">
        <f aca="false">IF($C$4="Neattiecināmās izmaksas",IF('6a+c+n'!$Q58="N",'6a+c+n'!C58,0))</f>
        <v>0</v>
      </c>
      <c r="D58" s="76" t="n">
        <f aca="false">IF($C$4="Neattiecināmās izmaksas",IF('6a+c+n'!$Q58="N",'6a+c+n'!D58,0))</f>
        <v>0</v>
      </c>
      <c r="E58" s="77"/>
      <c r="F58" s="75"/>
      <c r="G58" s="76"/>
      <c r="H58" s="76" t="n">
        <f aca="false">IF($C$4="Neattiecināmās izmaksas",IF('6a+c+n'!$Q58="N",'6a+c+n'!H58,0))</f>
        <v>0</v>
      </c>
      <c r="I58" s="76"/>
      <c r="J58" s="76"/>
      <c r="K58" s="77" t="n">
        <f aca="false">IF($C$4="Neattiecināmās izmaksas",IF('6a+c+n'!$Q58="N",'6a+c+n'!K58,0))</f>
        <v>0</v>
      </c>
      <c r="L58" s="238" t="n">
        <f aca="false">IF($C$4="Neattiecināmās izmaksas",IF('6a+c+n'!$Q58="N",'6a+c+n'!L58,0))</f>
        <v>0</v>
      </c>
      <c r="M58" s="76" t="n">
        <f aca="false">IF($C$4="Neattiecināmās izmaksas",IF('6a+c+n'!$Q58="N",'6a+c+n'!M58,0))</f>
        <v>0</v>
      </c>
      <c r="N58" s="76" t="n">
        <f aca="false">IF($C$4="Neattiecināmās izmaksas",IF('6a+c+n'!$Q58="N",'6a+c+n'!N58,0))</f>
        <v>0</v>
      </c>
      <c r="O58" s="76" t="n">
        <f aca="false">IF($C$4="Neattiecināmās izmaksas",IF('6a+c+n'!$Q58="N",'6a+c+n'!O58,0))</f>
        <v>0</v>
      </c>
      <c r="P58" s="77" t="n">
        <f aca="false">IF($C$4="Neattiecināmās izmaksas",IF('6a+c+n'!$Q58="N",'6a+c+n'!P58,0))</f>
        <v>0</v>
      </c>
    </row>
    <row r="59" customFormat="false" ht="11.25" hidden="false" customHeight="false" outlineLevel="0" collapsed="false">
      <c r="A59" s="13" t="n">
        <f aca="false">IF(P59=0,0,IF(COUNTBLANK(P59)=1,0,COUNTA($P$14:P59)))</f>
        <v>0</v>
      </c>
      <c r="B59" s="76" t="n">
        <f aca="false">IF($C$4="Neattiecināmās izmaksas",IF('6a+c+n'!$Q59="N",'6a+c+n'!B59,0))</f>
        <v>0</v>
      </c>
      <c r="C59" s="76" t="n">
        <f aca="false">IF($C$4="Neattiecināmās izmaksas",IF('6a+c+n'!$Q59="N",'6a+c+n'!C59,0))</f>
        <v>0</v>
      </c>
      <c r="D59" s="76" t="n">
        <f aca="false">IF($C$4="Neattiecināmās izmaksas",IF('6a+c+n'!$Q59="N",'6a+c+n'!D59,0))</f>
        <v>0</v>
      </c>
      <c r="E59" s="77"/>
      <c r="F59" s="75"/>
      <c r="G59" s="76"/>
      <c r="H59" s="76" t="n">
        <f aca="false">IF($C$4="Neattiecināmās izmaksas",IF('6a+c+n'!$Q59="N",'6a+c+n'!H59,0))</f>
        <v>0</v>
      </c>
      <c r="I59" s="76"/>
      <c r="J59" s="76"/>
      <c r="K59" s="77" t="n">
        <f aca="false">IF($C$4="Neattiecināmās izmaksas",IF('6a+c+n'!$Q59="N",'6a+c+n'!K59,0))</f>
        <v>0</v>
      </c>
      <c r="L59" s="238" t="n">
        <f aca="false">IF($C$4="Neattiecināmās izmaksas",IF('6a+c+n'!$Q59="N",'6a+c+n'!L59,0))</f>
        <v>0</v>
      </c>
      <c r="M59" s="76" t="n">
        <f aca="false">IF($C$4="Neattiecināmās izmaksas",IF('6a+c+n'!$Q59="N",'6a+c+n'!M59,0))</f>
        <v>0</v>
      </c>
      <c r="N59" s="76" t="n">
        <f aca="false">IF($C$4="Neattiecināmās izmaksas",IF('6a+c+n'!$Q59="N",'6a+c+n'!N59,0))</f>
        <v>0</v>
      </c>
      <c r="O59" s="76" t="n">
        <f aca="false">IF($C$4="Neattiecināmās izmaksas",IF('6a+c+n'!$Q59="N",'6a+c+n'!O59,0))</f>
        <v>0</v>
      </c>
      <c r="P59" s="77" t="n">
        <f aca="false">IF($C$4="Neattiecināmās izmaksas",IF('6a+c+n'!$Q59="N",'6a+c+n'!P59,0))</f>
        <v>0</v>
      </c>
    </row>
    <row r="60" customFormat="false" ht="11.25" hidden="false" customHeight="false" outlineLevel="0" collapsed="false">
      <c r="A60" s="13" t="n">
        <f aca="false">IF(P60=0,0,IF(COUNTBLANK(P60)=1,0,COUNTA($P$14:P60)))</f>
        <v>0</v>
      </c>
      <c r="B60" s="76" t="n">
        <f aca="false">IF($C$4="Neattiecināmās izmaksas",IF('6a+c+n'!$Q60="N",'6a+c+n'!B60,0))</f>
        <v>0</v>
      </c>
      <c r="C60" s="76" t="n">
        <f aca="false">IF($C$4="Neattiecināmās izmaksas",IF('6a+c+n'!$Q60="N",'6a+c+n'!C60,0))</f>
        <v>0</v>
      </c>
      <c r="D60" s="76" t="n">
        <f aca="false">IF($C$4="Neattiecināmās izmaksas",IF('6a+c+n'!$Q60="N",'6a+c+n'!D60,0))</f>
        <v>0</v>
      </c>
      <c r="E60" s="77"/>
      <c r="F60" s="75"/>
      <c r="G60" s="76"/>
      <c r="H60" s="76" t="n">
        <f aca="false">IF($C$4="Neattiecināmās izmaksas",IF('6a+c+n'!$Q60="N",'6a+c+n'!H60,0))</f>
        <v>0</v>
      </c>
      <c r="I60" s="76"/>
      <c r="J60" s="76"/>
      <c r="K60" s="77" t="n">
        <f aca="false">IF($C$4="Neattiecināmās izmaksas",IF('6a+c+n'!$Q60="N",'6a+c+n'!K60,0))</f>
        <v>0</v>
      </c>
      <c r="L60" s="238" t="n">
        <f aca="false">IF($C$4="Neattiecināmās izmaksas",IF('6a+c+n'!$Q60="N",'6a+c+n'!L60,0))</f>
        <v>0</v>
      </c>
      <c r="M60" s="76" t="n">
        <f aca="false">IF($C$4="Neattiecināmās izmaksas",IF('6a+c+n'!$Q60="N",'6a+c+n'!M60,0))</f>
        <v>0</v>
      </c>
      <c r="N60" s="76" t="n">
        <f aca="false">IF($C$4="Neattiecināmās izmaksas",IF('6a+c+n'!$Q60="N",'6a+c+n'!N60,0))</f>
        <v>0</v>
      </c>
      <c r="O60" s="76" t="n">
        <f aca="false">IF($C$4="Neattiecināmās izmaksas",IF('6a+c+n'!$Q60="N",'6a+c+n'!O60,0))</f>
        <v>0</v>
      </c>
      <c r="P60" s="77" t="n">
        <f aca="false">IF($C$4="Neattiecināmās izmaksas",IF('6a+c+n'!$Q60="N",'6a+c+n'!P60,0))</f>
        <v>0</v>
      </c>
    </row>
    <row r="61" customFormat="false" ht="11.25" hidden="false" customHeight="false" outlineLevel="0" collapsed="false">
      <c r="A61" s="13" t="n">
        <f aca="false">IF(P61=0,0,IF(COUNTBLANK(P61)=1,0,COUNTA($P$14:P61)))</f>
        <v>0</v>
      </c>
      <c r="B61" s="76" t="n">
        <f aca="false">IF($C$4="Neattiecināmās izmaksas",IF('6a+c+n'!$Q61="N",'6a+c+n'!B61,0))</f>
        <v>0</v>
      </c>
      <c r="C61" s="76" t="n">
        <f aca="false">IF($C$4="Neattiecināmās izmaksas",IF('6a+c+n'!$Q61="N",'6a+c+n'!C61,0))</f>
        <v>0</v>
      </c>
      <c r="D61" s="76" t="n">
        <f aca="false">IF($C$4="Neattiecināmās izmaksas",IF('6a+c+n'!$Q61="N",'6a+c+n'!D61,0))</f>
        <v>0</v>
      </c>
      <c r="E61" s="77"/>
      <c r="F61" s="75"/>
      <c r="G61" s="76"/>
      <c r="H61" s="76" t="n">
        <f aca="false">IF($C$4="Neattiecināmās izmaksas",IF('6a+c+n'!$Q61="N",'6a+c+n'!H61,0))</f>
        <v>0</v>
      </c>
      <c r="I61" s="76"/>
      <c r="J61" s="76"/>
      <c r="K61" s="77" t="n">
        <f aca="false">IF($C$4="Neattiecināmās izmaksas",IF('6a+c+n'!$Q61="N",'6a+c+n'!K61,0))</f>
        <v>0</v>
      </c>
      <c r="L61" s="238" t="n">
        <f aca="false">IF($C$4="Neattiecināmās izmaksas",IF('6a+c+n'!$Q61="N",'6a+c+n'!L61,0))</f>
        <v>0</v>
      </c>
      <c r="M61" s="76" t="n">
        <f aca="false">IF($C$4="Neattiecināmās izmaksas",IF('6a+c+n'!$Q61="N",'6a+c+n'!M61,0))</f>
        <v>0</v>
      </c>
      <c r="N61" s="76" t="n">
        <f aca="false">IF($C$4="Neattiecināmās izmaksas",IF('6a+c+n'!$Q61="N",'6a+c+n'!N61,0))</f>
        <v>0</v>
      </c>
      <c r="O61" s="76" t="n">
        <f aca="false">IF($C$4="Neattiecināmās izmaksas",IF('6a+c+n'!$Q61="N",'6a+c+n'!O61,0))</f>
        <v>0</v>
      </c>
      <c r="P61" s="77" t="n">
        <f aca="false">IF($C$4="Neattiecināmās izmaksas",IF('6a+c+n'!$Q61="N",'6a+c+n'!P61,0))</f>
        <v>0</v>
      </c>
    </row>
    <row r="62" customFormat="false" ht="11.25" hidden="false" customHeight="false" outlineLevel="0" collapsed="false">
      <c r="A62" s="13" t="n">
        <f aca="false">IF(P62=0,0,IF(COUNTBLANK(P62)=1,0,COUNTA($P$14:P62)))</f>
        <v>0</v>
      </c>
      <c r="B62" s="76" t="n">
        <f aca="false">IF($C$4="Neattiecināmās izmaksas",IF('6a+c+n'!$Q62="N",'6a+c+n'!B62,0))</f>
        <v>0</v>
      </c>
      <c r="C62" s="76" t="n">
        <f aca="false">IF($C$4="Neattiecināmās izmaksas",IF('6a+c+n'!$Q62="N",'6a+c+n'!C62,0))</f>
        <v>0</v>
      </c>
      <c r="D62" s="76" t="n">
        <f aca="false">IF($C$4="Neattiecināmās izmaksas",IF('6a+c+n'!$Q62="N",'6a+c+n'!D62,0))</f>
        <v>0</v>
      </c>
      <c r="E62" s="77"/>
      <c r="F62" s="75"/>
      <c r="G62" s="76"/>
      <c r="H62" s="76" t="n">
        <f aca="false">IF($C$4="Neattiecināmās izmaksas",IF('6a+c+n'!$Q62="N",'6a+c+n'!H62,0))</f>
        <v>0</v>
      </c>
      <c r="I62" s="76"/>
      <c r="J62" s="76"/>
      <c r="K62" s="77" t="n">
        <f aca="false">IF($C$4="Neattiecināmās izmaksas",IF('6a+c+n'!$Q62="N",'6a+c+n'!K62,0))</f>
        <v>0</v>
      </c>
      <c r="L62" s="238" t="n">
        <f aca="false">IF($C$4="Neattiecināmās izmaksas",IF('6a+c+n'!$Q62="N",'6a+c+n'!L62,0))</f>
        <v>0</v>
      </c>
      <c r="M62" s="76" t="n">
        <f aca="false">IF($C$4="Neattiecināmās izmaksas",IF('6a+c+n'!$Q62="N",'6a+c+n'!M62,0))</f>
        <v>0</v>
      </c>
      <c r="N62" s="76" t="n">
        <f aca="false">IF($C$4="Neattiecināmās izmaksas",IF('6a+c+n'!$Q62="N",'6a+c+n'!N62,0))</f>
        <v>0</v>
      </c>
      <c r="O62" s="76" t="n">
        <f aca="false">IF($C$4="Neattiecināmās izmaksas",IF('6a+c+n'!$Q62="N",'6a+c+n'!O62,0))</f>
        <v>0</v>
      </c>
      <c r="P62" s="77" t="n">
        <f aca="false">IF($C$4="Neattiecināmās izmaksas",IF('6a+c+n'!$Q62="N",'6a+c+n'!P62,0))</f>
        <v>0</v>
      </c>
    </row>
    <row r="63" customFormat="false" ht="11.25" hidden="false" customHeight="false" outlineLevel="0" collapsed="false">
      <c r="A63" s="13" t="n">
        <f aca="false">IF(P63=0,0,IF(COUNTBLANK(P63)=1,0,COUNTA($P$14:P63)))</f>
        <v>0</v>
      </c>
      <c r="B63" s="76" t="n">
        <f aca="false">IF($C$4="Neattiecināmās izmaksas",IF('6a+c+n'!$Q63="N",'6a+c+n'!B63,0))</f>
        <v>0</v>
      </c>
      <c r="C63" s="76" t="n">
        <f aca="false">IF($C$4="Neattiecināmās izmaksas",IF('6a+c+n'!$Q63="N",'6a+c+n'!C63,0))</f>
        <v>0</v>
      </c>
      <c r="D63" s="76" t="n">
        <f aca="false">IF($C$4="Neattiecināmās izmaksas",IF('6a+c+n'!$Q63="N",'6a+c+n'!D63,0))</f>
        <v>0</v>
      </c>
      <c r="E63" s="77"/>
      <c r="F63" s="75"/>
      <c r="G63" s="76"/>
      <c r="H63" s="76" t="n">
        <f aca="false">IF($C$4="Neattiecināmās izmaksas",IF('6a+c+n'!$Q63="N",'6a+c+n'!H63,0))</f>
        <v>0</v>
      </c>
      <c r="I63" s="76"/>
      <c r="J63" s="76"/>
      <c r="K63" s="77" t="n">
        <f aca="false">IF($C$4="Neattiecināmās izmaksas",IF('6a+c+n'!$Q63="N",'6a+c+n'!K63,0))</f>
        <v>0</v>
      </c>
      <c r="L63" s="238" t="n">
        <f aca="false">IF($C$4="Neattiecināmās izmaksas",IF('6a+c+n'!$Q63="N",'6a+c+n'!L63,0))</f>
        <v>0</v>
      </c>
      <c r="M63" s="76" t="n">
        <f aca="false">IF($C$4="Neattiecināmās izmaksas",IF('6a+c+n'!$Q63="N",'6a+c+n'!M63,0))</f>
        <v>0</v>
      </c>
      <c r="N63" s="76" t="n">
        <f aca="false">IF($C$4="Neattiecināmās izmaksas",IF('6a+c+n'!$Q63="N",'6a+c+n'!N63,0))</f>
        <v>0</v>
      </c>
      <c r="O63" s="76" t="n">
        <f aca="false">IF($C$4="Neattiecināmās izmaksas",IF('6a+c+n'!$Q63="N",'6a+c+n'!O63,0))</f>
        <v>0</v>
      </c>
      <c r="P63" s="77" t="n">
        <f aca="false">IF($C$4="Neattiecināmās izmaksas",IF('6a+c+n'!$Q63="N",'6a+c+n'!P63,0))</f>
        <v>0</v>
      </c>
    </row>
    <row r="64" customFormat="false" ht="11.25" hidden="false" customHeight="false" outlineLevel="0" collapsed="false">
      <c r="A64" s="13" t="n">
        <f aca="false">IF(P64=0,0,IF(COUNTBLANK(P64)=1,0,COUNTA($P$14:P64)))</f>
        <v>0</v>
      </c>
      <c r="B64" s="76" t="n">
        <f aca="false">IF($C$4="Neattiecināmās izmaksas",IF('6a+c+n'!$Q64="N",'6a+c+n'!B64,0))</f>
        <v>0</v>
      </c>
      <c r="C64" s="76" t="n">
        <f aca="false">IF($C$4="Neattiecināmās izmaksas",IF('6a+c+n'!$Q64="N",'6a+c+n'!C64,0))</f>
        <v>0</v>
      </c>
      <c r="D64" s="76" t="n">
        <f aca="false">IF($C$4="Neattiecināmās izmaksas",IF('6a+c+n'!$Q64="N",'6a+c+n'!D64,0))</f>
        <v>0</v>
      </c>
      <c r="E64" s="77"/>
      <c r="F64" s="75"/>
      <c r="G64" s="76"/>
      <c r="H64" s="76" t="n">
        <f aca="false">IF($C$4="Neattiecināmās izmaksas",IF('6a+c+n'!$Q64="N",'6a+c+n'!H64,0))</f>
        <v>0</v>
      </c>
      <c r="I64" s="76"/>
      <c r="J64" s="76"/>
      <c r="K64" s="77" t="n">
        <f aca="false">IF($C$4="Neattiecināmās izmaksas",IF('6a+c+n'!$Q64="N",'6a+c+n'!K64,0))</f>
        <v>0</v>
      </c>
      <c r="L64" s="238" t="n">
        <f aca="false">IF($C$4="Neattiecināmās izmaksas",IF('6a+c+n'!$Q64="N",'6a+c+n'!L64,0))</f>
        <v>0</v>
      </c>
      <c r="M64" s="76" t="n">
        <f aca="false">IF($C$4="Neattiecināmās izmaksas",IF('6a+c+n'!$Q64="N",'6a+c+n'!M64,0))</f>
        <v>0</v>
      </c>
      <c r="N64" s="76" t="n">
        <f aca="false">IF($C$4="Neattiecināmās izmaksas",IF('6a+c+n'!$Q64="N",'6a+c+n'!N64,0))</f>
        <v>0</v>
      </c>
      <c r="O64" s="76" t="n">
        <f aca="false">IF($C$4="Neattiecināmās izmaksas",IF('6a+c+n'!$Q64="N",'6a+c+n'!O64,0))</f>
        <v>0</v>
      </c>
      <c r="P64" s="77" t="n">
        <f aca="false">IF($C$4="Neattiecināmās izmaksas",IF('6a+c+n'!$Q64="N",'6a+c+n'!P64,0))</f>
        <v>0</v>
      </c>
    </row>
    <row r="65" customFormat="false" ht="11.25" hidden="false" customHeight="false" outlineLevel="0" collapsed="false">
      <c r="A65" s="13" t="n">
        <f aca="false">IF(P65=0,0,IF(COUNTBLANK(P65)=1,0,COUNTA($P$14:P65)))</f>
        <v>0</v>
      </c>
      <c r="B65" s="76" t="n">
        <f aca="false">IF($C$4="Neattiecināmās izmaksas",IF('6a+c+n'!$Q65="N",'6a+c+n'!B65,0))</f>
        <v>0</v>
      </c>
      <c r="C65" s="76" t="n">
        <f aca="false">IF($C$4="Neattiecināmās izmaksas",IF('6a+c+n'!$Q65="N",'6a+c+n'!C65,0))</f>
        <v>0</v>
      </c>
      <c r="D65" s="76" t="n">
        <f aca="false">IF($C$4="Neattiecināmās izmaksas",IF('6a+c+n'!$Q65="N",'6a+c+n'!D65,0))</f>
        <v>0</v>
      </c>
      <c r="E65" s="77"/>
      <c r="F65" s="75"/>
      <c r="G65" s="76"/>
      <c r="H65" s="76" t="n">
        <f aca="false">IF($C$4="Neattiecināmās izmaksas",IF('6a+c+n'!$Q65="N",'6a+c+n'!H65,0))</f>
        <v>0</v>
      </c>
      <c r="I65" s="76"/>
      <c r="J65" s="76"/>
      <c r="K65" s="77" t="n">
        <f aca="false">IF($C$4="Neattiecināmās izmaksas",IF('6a+c+n'!$Q65="N",'6a+c+n'!K65,0))</f>
        <v>0</v>
      </c>
      <c r="L65" s="238" t="n">
        <f aca="false">IF($C$4="Neattiecināmās izmaksas",IF('6a+c+n'!$Q65="N",'6a+c+n'!L65,0))</f>
        <v>0</v>
      </c>
      <c r="M65" s="76" t="n">
        <f aca="false">IF($C$4="Neattiecināmās izmaksas",IF('6a+c+n'!$Q65="N",'6a+c+n'!M65,0))</f>
        <v>0</v>
      </c>
      <c r="N65" s="76" t="n">
        <f aca="false">IF($C$4="Neattiecināmās izmaksas",IF('6a+c+n'!$Q65="N",'6a+c+n'!N65,0))</f>
        <v>0</v>
      </c>
      <c r="O65" s="76" t="n">
        <f aca="false">IF($C$4="Neattiecināmās izmaksas",IF('6a+c+n'!$Q65="N",'6a+c+n'!O65,0))</f>
        <v>0</v>
      </c>
      <c r="P65" s="77" t="n">
        <f aca="false">IF($C$4="Neattiecināmās izmaksas",IF('6a+c+n'!$Q65="N",'6a+c+n'!P65,0))</f>
        <v>0</v>
      </c>
    </row>
    <row r="66" customFormat="false" ht="11.25" hidden="false" customHeight="false" outlineLevel="0" collapsed="false">
      <c r="A66" s="13" t="n">
        <f aca="false">IF(P66=0,0,IF(COUNTBLANK(P66)=1,0,COUNTA($P$14:P66)))</f>
        <v>0</v>
      </c>
      <c r="B66" s="76" t="n">
        <f aca="false">IF($C$4="Neattiecināmās izmaksas",IF('6a+c+n'!$Q66="N",'6a+c+n'!B66,0))</f>
        <v>0</v>
      </c>
      <c r="C66" s="76" t="n">
        <f aca="false">IF($C$4="Neattiecināmās izmaksas",IF('6a+c+n'!$Q66="N",'6a+c+n'!C66,0))</f>
        <v>0</v>
      </c>
      <c r="D66" s="76" t="n">
        <f aca="false">IF($C$4="Neattiecināmās izmaksas",IF('6a+c+n'!$Q66="N",'6a+c+n'!D66,0))</f>
        <v>0</v>
      </c>
      <c r="E66" s="77"/>
      <c r="F66" s="75"/>
      <c r="G66" s="76"/>
      <c r="H66" s="76" t="n">
        <f aca="false">IF($C$4="Neattiecināmās izmaksas",IF('6a+c+n'!$Q66="N",'6a+c+n'!H66,0))</f>
        <v>0</v>
      </c>
      <c r="I66" s="76"/>
      <c r="J66" s="76"/>
      <c r="K66" s="77" t="n">
        <f aca="false">IF($C$4="Neattiecināmās izmaksas",IF('6a+c+n'!$Q66="N",'6a+c+n'!K66,0))</f>
        <v>0</v>
      </c>
      <c r="L66" s="238" t="n">
        <f aca="false">IF($C$4="Neattiecināmās izmaksas",IF('6a+c+n'!$Q66="N",'6a+c+n'!L66,0))</f>
        <v>0</v>
      </c>
      <c r="M66" s="76" t="n">
        <f aca="false">IF($C$4="Neattiecināmās izmaksas",IF('6a+c+n'!$Q66="N",'6a+c+n'!M66,0))</f>
        <v>0</v>
      </c>
      <c r="N66" s="76" t="n">
        <f aca="false">IF($C$4="Neattiecināmās izmaksas",IF('6a+c+n'!$Q66="N",'6a+c+n'!N66,0))</f>
        <v>0</v>
      </c>
      <c r="O66" s="76" t="n">
        <f aca="false">IF($C$4="Neattiecināmās izmaksas",IF('6a+c+n'!$Q66="N",'6a+c+n'!O66,0))</f>
        <v>0</v>
      </c>
      <c r="P66" s="77" t="n">
        <f aca="false">IF($C$4="Neattiecināmās izmaksas",IF('6a+c+n'!$Q66="N",'6a+c+n'!P66,0))</f>
        <v>0</v>
      </c>
    </row>
    <row r="67" customFormat="false" ht="11.25" hidden="false" customHeight="false" outlineLevel="0" collapsed="false">
      <c r="A67" s="13" t="n">
        <f aca="false">IF(P67=0,0,IF(COUNTBLANK(P67)=1,0,COUNTA($P$14:P67)))</f>
        <v>0</v>
      </c>
      <c r="B67" s="76" t="n">
        <f aca="false">IF($C$4="Neattiecināmās izmaksas",IF('6a+c+n'!$Q67="N",'6a+c+n'!B67,0))</f>
        <v>0</v>
      </c>
      <c r="C67" s="76" t="n">
        <f aca="false">IF($C$4="Neattiecināmās izmaksas",IF('6a+c+n'!$Q67="N",'6a+c+n'!C67,0))</f>
        <v>0</v>
      </c>
      <c r="D67" s="76" t="n">
        <f aca="false">IF($C$4="Neattiecināmās izmaksas",IF('6a+c+n'!$Q67="N",'6a+c+n'!D67,0))</f>
        <v>0</v>
      </c>
      <c r="E67" s="77"/>
      <c r="F67" s="75"/>
      <c r="G67" s="76"/>
      <c r="H67" s="76" t="n">
        <f aca="false">IF($C$4="Neattiecināmās izmaksas",IF('6a+c+n'!$Q67="N",'6a+c+n'!H67,0))</f>
        <v>0</v>
      </c>
      <c r="I67" s="76"/>
      <c r="J67" s="76"/>
      <c r="K67" s="77" t="n">
        <f aca="false">IF($C$4="Neattiecināmās izmaksas",IF('6a+c+n'!$Q67="N",'6a+c+n'!K67,0))</f>
        <v>0</v>
      </c>
      <c r="L67" s="238" t="n">
        <f aca="false">IF($C$4="Neattiecināmās izmaksas",IF('6a+c+n'!$Q67="N",'6a+c+n'!L67,0))</f>
        <v>0</v>
      </c>
      <c r="M67" s="76" t="n">
        <f aca="false">IF($C$4="Neattiecināmās izmaksas",IF('6a+c+n'!$Q67="N",'6a+c+n'!M67,0))</f>
        <v>0</v>
      </c>
      <c r="N67" s="76" t="n">
        <f aca="false">IF($C$4="Neattiecināmās izmaksas",IF('6a+c+n'!$Q67="N",'6a+c+n'!N67,0))</f>
        <v>0</v>
      </c>
      <c r="O67" s="76" t="n">
        <f aca="false">IF($C$4="Neattiecināmās izmaksas",IF('6a+c+n'!$Q67="N",'6a+c+n'!O67,0))</f>
        <v>0</v>
      </c>
      <c r="P67" s="77" t="n">
        <f aca="false">IF($C$4="Neattiecināmās izmaksas",IF('6a+c+n'!$Q67="N",'6a+c+n'!P67,0))</f>
        <v>0</v>
      </c>
    </row>
    <row r="68" customFormat="false" ht="11.25" hidden="false" customHeight="false" outlineLevel="0" collapsed="false">
      <c r="A68" s="13" t="n">
        <f aca="false">IF(P68=0,0,IF(COUNTBLANK(P68)=1,0,COUNTA($P$14:P68)))</f>
        <v>0</v>
      </c>
      <c r="B68" s="76" t="n">
        <f aca="false">IF($C$4="Neattiecināmās izmaksas",IF('6a+c+n'!$Q68="N",'6a+c+n'!B68,0))</f>
        <v>0</v>
      </c>
      <c r="C68" s="76" t="n">
        <f aca="false">IF($C$4="Neattiecināmās izmaksas",IF('6a+c+n'!$Q68="N",'6a+c+n'!C68,0))</f>
        <v>0</v>
      </c>
      <c r="D68" s="76" t="n">
        <f aca="false">IF($C$4="Neattiecināmās izmaksas",IF('6a+c+n'!$Q68="N",'6a+c+n'!D68,0))</f>
        <v>0</v>
      </c>
      <c r="E68" s="77"/>
      <c r="F68" s="75"/>
      <c r="G68" s="76"/>
      <c r="H68" s="76" t="n">
        <f aca="false">IF($C$4="Neattiecināmās izmaksas",IF('6a+c+n'!$Q68="N",'6a+c+n'!H68,0))</f>
        <v>0</v>
      </c>
      <c r="I68" s="76"/>
      <c r="J68" s="76"/>
      <c r="K68" s="77" t="n">
        <f aca="false">IF($C$4="Neattiecināmās izmaksas",IF('6a+c+n'!$Q68="N",'6a+c+n'!K68,0))</f>
        <v>0</v>
      </c>
      <c r="L68" s="238" t="n">
        <f aca="false">IF($C$4="Neattiecināmās izmaksas",IF('6a+c+n'!$Q68="N",'6a+c+n'!L68,0))</f>
        <v>0</v>
      </c>
      <c r="M68" s="76" t="n">
        <f aca="false">IF($C$4="Neattiecināmās izmaksas",IF('6a+c+n'!$Q68="N",'6a+c+n'!M68,0))</f>
        <v>0</v>
      </c>
      <c r="N68" s="76" t="n">
        <f aca="false">IF($C$4="Neattiecināmās izmaksas",IF('6a+c+n'!$Q68="N",'6a+c+n'!N68,0))</f>
        <v>0</v>
      </c>
      <c r="O68" s="76" t="n">
        <f aca="false">IF($C$4="Neattiecināmās izmaksas",IF('6a+c+n'!$Q68="N",'6a+c+n'!O68,0))</f>
        <v>0</v>
      </c>
      <c r="P68" s="77" t="n">
        <f aca="false">IF($C$4="Neattiecināmās izmaksas",IF('6a+c+n'!$Q68="N",'6a+c+n'!P68,0))</f>
        <v>0</v>
      </c>
    </row>
    <row r="69" customFormat="false" ht="11.25" hidden="false" customHeight="false" outlineLevel="0" collapsed="false">
      <c r="A69" s="13" t="n">
        <f aca="false">IF(P69=0,0,IF(COUNTBLANK(P69)=1,0,COUNTA($P$14:P69)))</f>
        <v>0</v>
      </c>
      <c r="B69" s="76" t="n">
        <f aca="false">IF($C$4="Neattiecināmās izmaksas",IF('6a+c+n'!$Q69="N",'6a+c+n'!B69,0))</f>
        <v>0</v>
      </c>
      <c r="C69" s="76" t="n">
        <f aca="false">IF($C$4="Neattiecināmās izmaksas",IF('6a+c+n'!$Q69="N",'6a+c+n'!C69,0))</f>
        <v>0</v>
      </c>
      <c r="D69" s="76" t="n">
        <f aca="false">IF($C$4="Neattiecināmās izmaksas",IF('6a+c+n'!$Q69="N",'6a+c+n'!D69,0))</f>
        <v>0</v>
      </c>
      <c r="E69" s="77"/>
      <c r="F69" s="75"/>
      <c r="G69" s="76"/>
      <c r="H69" s="76" t="n">
        <f aca="false">IF($C$4="Neattiecināmās izmaksas",IF('6a+c+n'!$Q69="N",'6a+c+n'!H69,0))</f>
        <v>0</v>
      </c>
      <c r="I69" s="76"/>
      <c r="J69" s="76"/>
      <c r="K69" s="77" t="n">
        <f aca="false">IF($C$4="Neattiecināmās izmaksas",IF('6a+c+n'!$Q69="N",'6a+c+n'!K69,0))</f>
        <v>0</v>
      </c>
      <c r="L69" s="238" t="n">
        <f aca="false">IF($C$4="Neattiecināmās izmaksas",IF('6a+c+n'!$Q69="N",'6a+c+n'!L69,0))</f>
        <v>0</v>
      </c>
      <c r="M69" s="76" t="n">
        <f aca="false">IF($C$4="Neattiecināmās izmaksas",IF('6a+c+n'!$Q69="N",'6a+c+n'!M69,0))</f>
        <v>0</v>
      </c>
      <c r="N69" s="76" t="n">
        <f aca="false">IF($C$4="Neattiecināmās izmaksas",IF('6a+c+n'!$Q69="N",'6a+c+n'!N69,0))</f>
        <v>0</v>
      </c>
      <c r="O69" s="76" t="n">
        <f aca="false">IF($C$4="Neattiecināmās izmaksas",IF('6a+c+n'!$Q69="N",'6a+c+n'!O69,0))</f>
        <v>0</v>
      </c>
      <c r="P69" s="77" t="n">
        <f aca="false">IF($C$4="Neattiecināmās izmaksas",IF('6a+c+n'!$Q69="N",'6a+c+n'!P69,0))</f>
        <v>0</v>
      </c>
    </row>
    <row r="70" customFormat="false" ht="11.25" hidden="false" customHeight="false" outlineLevel="0" collapsed="false">
      <c r="A70" s="13" t="n">
        <f aca="false">IF(P70=0,0,IF(COUNTBLANK(P70)=1,0,COUNTA($P$14:P70)))</f>
        <v>0</v>
      </c>
      <c r="B70" s="76" t="n">
        <f aca="false">IF($C$4="Neattiecināmās izmaksas",IF('6a+c+n'!$Q70="N",'6a+c+n'!B70,0))</f>
        <v>0</v>
      </c>
      <c r="C70" s="76" t="n">
        <f aca="false">IF($C$4="Neattiecināmās izmaksas",IF('6a+c+n'!$Q70="N",'6a+c+n'!C70,0))</f>
        <v>0</v>
      </c>
      <c r="D70" s="76" t="n">
        <f aca="false">IF($C$4="Neattiecināmās izmaksas",IF('6a+c+n'!$Q70="N",'6a+c+n'!D70,0))</f>
        <v>0</v>
      </c>
      <c r="E70" s="77"/>
      <c r="F70" s="75"/>
      <c r="G70" s="76"/>
      <c r="H70" s="76" t="n">
        <f aca="false">IF($C$4="Neattiecināmās izmaksas",IF('6a+c+n'!$Q70="N",'6a+c+n'!H70,0))</f>
        <v>0</v>
      </c>
      <c r="I70" s="76"/>
      <c r="J70" s="76"/>
      <c r="K70" s="77" t="n">
        <f aca="false">IF($C$4="Neattiecināmās izmaksas",IF('6a+c+n'!$Q70="N",'6a+c+n'!K70,0))</f>
        <v>0</v>
      </c>
      <c r="L70" s="238" t="n">
        <f aca="false">IF($C$4="Neattiecināmās izmaksas",IF('6a+c+n'!$Q70="N",'6a+c+n'!L70,0))</f>
        <v>0</v>
      </c>
      <c r="M70" s="76" t="n">
        <f aca="false">IF($C$4="Neattiecināmās izmaksas",IF('6a+c+n'!$Q70="N",'6a+c+n'!M70,0))</f>
        <v>0</v>
      </c>
      <c r="N70" s="76" t="n">
        <f aca="false">IF($C$4="Neattiecināmās izmaksas",IF('6a+c+n'!$Q70="N",'6a+c+n'!N70,0))</f>
        <v>0</v>
      </c>
      <c r="O70" s="76" t="n">
        <f aca="false">IF($C$4="Neattiecināmās izmaksas",IF('6a+c+n'!$Q70="N",'6a+c+n'!O70,0))</f>
        <v>0</v>
      </c>
      <c r="P70" s="77" t="n">
        <f aca="false">IF($C$4="Neattiecināmās izmaksas",IF('6a+c+n'!$Q70="N",'6a+c+n'!P70,0))</f>
        <v>0</v>
      </c>
    </row>
    <row r="71" customFormat="false" ht="11.25" hidden="false" customHeight="false" outlineLevel="0" collapsed="false">
      <c r="A71" s="13" t="n">
        <f aca="false">IF(P71=0,0,IF(COUNTBLANK(P71)=1,0,COUNTA($P$14:P71)))</f>
        <v>0</v>
      </c>
      <c r="B71" s="76" t="n">
        <f aca="false">IF($C$4="Neattiecināmās izmaksas",IF('6a+c+n'!$Q71="N",'6a+c+n'!B71,0))</f>
        <v>0</v>
      </c>
      <c r="C71" s="76" t="n">
        <f aca="false">IF($C$4="Neattiecināmās izmaksas",IF('6a+c+n'!$Q71="N",'6a+c+n'!C71,0))</f>
        <v>0</v>
      </c>
      <c r="D71" s="76" t="n">
        <f aca="false">IF($C$4="Neattiecināmās izmaksas",IF('6a+c+n'!$Q71="N",'6a+c+n'!D71,0))</f>
        <v>0</v>
      </c>
      <c r="E71" s="77"/>
      <c r="F71" s="75"/>
      <c r="G71" s="76"/>
      <c r="H71" s="76" t="n">
        <f aca="false">IF($C$4="Neattiecināmās izmaksas",IF('6a+c+n'!$Q71="N",'6a+c+n'!H71,0))</f>
        <v>0</v>
      </c>
      <c r="I71" s="76"/>
      <c r="J71" s="76"/>
      <c r="K71" s="77" t="n">
        <f aca="false">IF($C$4="Neattiecināmās izmaksas",IF('6a+c+n'!$Q71="N",'6a+c+n'!K71,0))</f>
        <v>0</v>
      </c>
      <c r="L71" s="238" t="n">
        <f aca="false">IF($C$4="Neattiecināmās izmaksas",IF('6a+c+n'!$Q71="N",'6a+c+n'!L71,0))</f>
        <v>0</v>
      </c>
      <c r="M71" s="76" t="n">
        <f aca="false">IF($C$4="Neattiecināmās izmaksas",IF('6a+c+n'!$Q71="N",'6a+c+n'!M71,0))</f>
        <v>0</v>
      </c>
      <c r="N71" s="76" t="n">
        <f aca="false">IF($C$4="Neattiecināmās izmaksas",IF('6a+c+n'!$Q71="N",'6a+c+n'!N71,0))</f>
        <v>0</v>
      </c>
      <c r="O71" s="76" t="n">
        <f aca="false">IF($C$4="Neattiecināmās izmaksas",IF('6a+c+n'!$Q71="N",'6a+c+n'!O71,0))</f>
        <v>0</v>
      </c>
      <c r="P71" s="77" t="n">
        <f aca="false">IF($C$4="Neattiecināmās izmaksas",IF('6a+c+n'!$Q71="N",'6a+c+n'!P71,0))</f>
        <v>0</v>
      </c>
    </row>
    <row r="72" customFormat="false" ht="11.25" hidden="false" customHeight="false" outlineLevel="0" collapsed="false">
      <c r="A72" s="13" t="n">
        <f aca="false">IF(P72=0,0,IF(COUNTBLANK(P72)=1,0,COUNTA($P$14:P72)))</f>
        <v>0</v>
      </c>
      <c r="B72" s="76" t="n">
        <f aca="false">IF($C$4="Neattiecināmās izmaksas",IF('6a+c+n'!$Q72="N",'6a+c+n'!B72,0))</f>
        <v>0</v>
      </c>
      <c r="C72" s="76" t="n">
        <f aca="false">IF($C$4="Neattiecināmās izmaksas",IF('6a+c+n'!$Q72="N",'6a+c+n'!C72,0))</f>
        <v>0</v>
      </c>
      <c r="D72" s="76" t="n">
        <f aca="false">IF($C$4="Neattiecināmās izmaksas",IF('6a+c+n'!$Q72="N",'6a+c+n'!D72,0))</f>
        <v>0</v>
      </c>
      <c r="E72" s="77"/>
      <c r="F72" s="75"/>
      <c r="G72" s="76"/>
      <c r="H72" s="76" t="n">
        <f aca="false">IF($C$4="Neattiecināmās izmaksas",IF('6a+c+n'!$Q72="N",'6a+c+n'!H72,0))</f>
        <v>0</v>
      </c>
      <c r="I72" s="76"/>
      <c r="J72" s="76"/>
      <c r="K72" s="77" t="n">
        <f aca="false">IF($C$4="Neattiecināmās izmaksas",IF('6a+c+n'!$Q72="N",'6a+c+n'!K72,0))</f>
        <v>0</v>
      </c>
      <c r="L72" s="238" t="n">
        <f aca="false">IF($C$4="Neattiecināmās izmaksas",IF('6a+c+n'!$Q72="N",'6a+c+n'!L72,0))</f>
        <v>0</v>
      </c>
      <c r="M72" s="76" t="n">
        <f aca="false">IF($C$4="Neattiecināmās izmaksas",IF('6a+c+n'!$Q72="N",'6a+c+n'!M72,0))</f>
        <v>0</v>
      </c>
      <c r="N72" s="76" t="n">
        <f aca="false">IF($C$4="Neattiecināmās izmaksas",IF('6a+c+n'!$Q72="N",'6a+c+n'!N72,0))</f>
        <v>0</v>
      </c>
      <c r="O72" s="76" t="n">
        <f aca="false">IF($C$4="Neattiecināmās izmaksas",IF('6a+c+n'!$Q72="N",'6a+c+n'!O72,0))</f>
        <v>0</v>
      </c>
      <c r="P72" s="77" t="n">
        <f aca="false">IF($C$4="Neattiecināmās izmaksas",IF('6a+c+n'!$Q72="N",'6a+c+n'!P72,0))</f>
        <v>0</v>
      </c>
    </row>
    <row r="73" customFormat="false" ht="11.25" hidden="false" customHeight="false" outlineLevel="0" collapsed="false">
      <c r="A73" s="13" t="n">
        <f aca="false">IF(P73=0,0,IF(COUNTBLANK(P73)=1,0,COUNTA($P$14:P73)))</f>
        <v>0</v>
      </c>
      <c r="B73" s="76" t="n">
        <f aca="false">IF($C$4="Neattiecināmās izmaksas",IF('6a+c+n'!$Q73="N",'6a+c+n'!B73,0))</f>
        <v>0</v>
      </c>
      <c r="C73" s="76" t="n">
        <f aca="false">IF($C$4="Neattiecināmās izmaksas",IF('6a+c+n'!$Q73="N",'6a+c+n'!C73,0))</f>
        <v>0</v>
      </c>
      <c r="D73" s="76" t="n">
        <f aca="false">IF($C$4="Neattiecināmās izmaksas",IF('6a+c+n'!$Q73="N",'6a+c+n'!D73,0))</f>
        <v>0</v>
      </c>
      <c r="E73" s="77"/>
      <c r="F73" s="75"/>
      <c r="G73" s="76"/>
      <c r="H73" s="76" t="n">
        <f aca="false">IF($C$4="Neattiecināmās izmaksas",IF('6a+c+n'!$Q73="N",'6a+c+n'!H73,0))</f>
        <v>0</v>
      </c>
      <c r="I73" s="76"/>
      <c r="J73" s="76"/>
      <c r="K73" s="77" t="n">
        <f aca="false">IF($C$4="Neattiecināmās izmaksas",IF('6a+c+n'!$Q73="N",'6a+c+n'!K73,0))</f>
        <v>0</v>
      </c>
      <c r="L73" s="238" t="n">
        <f aca="false">IF($C$4="Neattiecināmās izmaksas",IF('6a+c+n'!$Q73="N",'6a+c+n'!L73,0))</f>
        <v>0</v>
      </c>
      <c r="M73" s="76" t="n">
        <f aca="false">IF($C$4="Neattiecināmās izmaksas",IF('6a+c+n'!$Q73="N",'6a+c+n'!M73,0))</f>
        <v>0</v>
      </c>
      <c r="N73" s="76" t="n">
        <f aca="false">IF($C$4="Neattiecināmās izmaksas",IF('6a+c+n'!$Q73="N",'6a+c+n'!N73,0))</f>
        <v>0</v>
      </c>
      <c r="O73" s="76" t="n">
        <f aca="false">IF($C$4="Neattiecināmās izmaksas",IF('6a+c+n'!$Q73="N",'6a+c+n'!O73,0))</f>
        <v>0</v>
      </c>
      <c r="P73" s="77" t="n">
        <f aca="false">IF($C$4="Neattiecināmās izmaksas",IF('6a+c+n'!$Q73="N",'6a+c+n'!P73,0))</f>
        <v>0</v>
      </c>
    </row>
    <row r="74" customFormat="false" ht="11.25" hidden="false" customHeight="false" outlineLevel="0" collapsed="false">
      <c r="A74" s="13" t="n">
        <f aca="false">IF(P74=0,0,IF(COUNTBLANK(P74)=1,0,COUNTA($P$14:P74)))</f>
        <v>0</v>
      </c>
      <c r="B74" s="76" t="n">
        <f aca="false">IF($C$4="Neattiecināmās izmaksas",IF('6a+c+n'!$Q74="N",'6a+c+n'!B74,0))</f>
        <v>0</v>
      </c>
      <c r="C74" s="76" t="n">
        <f aca="false">IF($C$4="Neattiecināmās izmaksas",IF('6a+c+n'!$Q74="N",'6a+c+n'!C74,0))</f>
        <v>0</v>
      </c>
      <c r="D74" s="76" t="n">
        <f aca="false">IF($C$4="Neattiecināmās izmaksas",IF('6a+c+n'!$Q74="N",'6a+c+n'!D74,0))</f>
        <v>0</v>
      </c>
      <c r="E74" s="77"/>
      <c r="F74" s="75"/>
      <c r="G74" s="76"/>
      <c r="H74" s="76" t="n">
        <f aca="false">IF($C$4="Neattiecināmās izmaksas",IF('6a+c+n'!$Q74="N",'6a+c+n'!H74,0))</f>
        <v>0</v>
      </c>
      <c r="I74" s="76"/>
      <c r="J74" s="76"/>
      <c r="K74" s="77" t="n">
        <f aca="false">IF($C$4="Neattiecināmās izmaksas",IF('6a+c+n'!$Q74="N",'6a+c+n'!K74,0))</f>
        <v>0</v>
      </c>
      <c r="L74" s="238" t="n">
        <f aca="false">IF($C$4="Neattiecināmās izmaksas",IF('6a+c+n'!$Q74="N",'6a+c+n'!L74,0))</f>
        <v>0</v>
      </c>
      <c r="M74" s="76" t="n">
        <f aca="false">IF($C$4="Neattiecināmās izmaksas",IF('6a+c+n'!$Q74="N",'6a+c+n'!M74,0))</f>
        <v>0</v>
      </c>
      <c r="N74" s="76" t="n">
        <f aca="false">IF($C$4="Neattiecināmās izmaksas",IF('6a+c+n'!$Q74="N",'6a+c+n'!N74,0))</f>
        <v>0</v>
      </c>
      <c r="O74" s="76" t="n">
        <f aca="false">IF($C$4="Neattiecināmās izmaksas",IF('6a+c+n'!$Q74="N",'6a+c+n'!O74,0))</f>
        <v>0</v>
      </c>
      <c r="P74" s="77" t="n">
        <f aca="false">IF($C$4="Neattiecināmās izmaksas",IF('6a+c+n'!$Q74="N",'6a+c+n'!P74,0))</f>
        <v>0</v>
      </c>
    </row>
    <row r="75" customFormat="false" ht="11.25" hidden="false" customHeight="false" outlineLevel="0" collapsed="false">
      <c r="A75" s="13" t="n">
        <f aca="false">IF(P75=0,0,IF(COUNTBLANK(P75)=1,0,COUNTA($P$14:P75)))</f>
        <v>0</v>
      </c>
      <c r="B75" s="76" t="n">
        <f aca="false">IF($C$4="Neattiecināmās izmaksas",IF('6a+c+n'!$Q75="N",'6a+c+n'!B75,0))</f>
        <v>0</v>
      </c>
      <c r="C75" s="76" t="n">
        <f aca="false">IF($C$4="Neattiecināmās izmaksas",IF('6a+c+n'!$Q75="N",'6a+c+n'!C75,0))</f>
        <v>0</v>
      </c>
      <c r="D75" s="76" t="n">
        <f aca="false">IF($C$4="Neattiecināmās izmaksas",IF('6a+c+n'!$Q75="N",'6a+c+n'!D75,0))</f>
        <v>0</v>
      </c>
      <c r="E75" s="77"/>
      <c r="F75" s="75"/>
      <c r="G75" s="76"/>
      <c r="H75" s="76" t="n">
        <f aca="false">IF($C$4="Neattiecināmās izmaksas",IF('6a+c+n'!$Q75="N",'6a+c+n'!H75,0))</f>
        <v>0</v>
      </c>
      <c r="I75" s="76"/>
      <c r="J75" s="76"/>
      <c r="K75" s="77" t="n">
        <f aca="false">IF($C$4="Neattiecināmās izmaksas",IF('6a+c+n'!$Q75="N",'6a+c+n'!K75,0))</f>
        <v>0</v>
      </c>
      <c r="L75" s="238" t="n">
        <f aca="false">IF($C$4="Neattiecināmās izmaksas",IF('6a+c+n'!$Q75="N",'6a+c+n'!L75,0))</f>
        <v>0</v>
      </c>
      <c r="M75" s="76" t="n">
        <f aca="false">IF($C$4="Neattiecināmās izmaksas",IF('6a+c+n'!$Q75="N",'6a+c+n'!M75,0))</f>
        <v>0</v>
      </c>
      <c r="N75" s="76" t="n">
        <f aca="false">IF($C$4="Neattiecināmās izmaksas",IF('6a+c+n'!$Q75="N",'6a+c+n'!N75,0))</f>
        <v>0</v>
      </c>
      <c r="O75" s="76" t="n">
        <f aca="false">IF($C$4="Neattiecināmās izmaksas",IF('6a+c+n'!$Q75="N",'6a+c+n'!O75,0))</f>
        <v>0</v>
      </c>
      <c r="P75" s="77" t="n">
        <f aca="false">IF($C$4="Neattiecināmās izmaksas",IF('6a+c+n'!$Q75="N",'6a+c+n'!P75,0))</f>
        <v>0</v>
      </c>
    </row>
    <row r="76" customFormat="false" ht="11.25" hidden="false" customHeight="false" outlineLevel="0" collapsed="false">
      <c r="A76" s="13" t="n">
        <f aca="false">IF(P76=0,0,IF(COUNTBLANK(P76)=1,0,COUNTA($P$14:P76)))</f>
        <v>0</v>
      </c>
      <c r="B76" s="76" t="n">
        <f aca="false">IF($C$4="Neattiecināmās izmaksas",IF('6a+c+n'!$Q76="N",'6a+c+n'!B76,0))</f>
        <v>0</v>
      </c>
      <c r="C76" s="76" t="n">
        <f aca="false">IF($C$4="Neattiecināmās izmaksas",IF('6a+c+n'!$Q76="N",'6a+c+n'!C76,0))</f>
        <v>0</v>
      </c>
      <c r="D76" s="76" t="n">
        <f aca="false">IF($C$4="Neattiecināmās izmaksas",IF('6a+c+n'!$Q76="N",'6a+c+n'!D76,0))</f>
        <v>0</v>
      </c>
      <c r="E76" s="77"/>
      <c r="F76" s="75"/>
      <c r="G76" s="76"/>
      <c r="H76" s="76" t="n">
        <f aca="false">IF($C$4="Neattiecināmās izmaksas",IF('6a+c+n'!$Q76="N",'6a+c+n'!H76,0))</f>
        <v>0</v>
      </c>
      <c r="I76" s="76"/>
      <c r="J76" s="76"/>
      <c r="K76" s="77" t="n">
        <f aca="false">IF($C$4="Neattiecināmās izmaksas",IF('6a+c+n'!$Q76="N",'6a+c+n'!K76,0))</f>
        <v>0</v>
      </c>
      <c r="L76" s="238" t="n">
        <f aca="false">IF($C$4="Neattiecināmās izmaksas",IF('6a+c+n'!$Q76="N",'6a+c+n'!L76,0))</f>
        <v>0</v>
      </c>
      <c r="M76" s="76" t="n">
        <f aca="false">IF($C$4="Neattiecināmās izmaksas",IF('6a+c+n'!$Q76="N",'6a+c+n'!M76,0))</f>
        <v>0</v>
      </c>
      <c r="N76" s="76" t="n">
        <f aca="false">IF($C$4="Neattiecināmās izmaksas",IF('6a+c+n'!$Q76="N",'6a+c+n'!N76,0))</f>
        <v>0</v>
      </c>
      <c r="O76" s="76" t="n">
        <f aca="false">IF($C$4="Neattiecināmās izmaksas",IF('6a+c+n'!$Q76="N",'6a+c+n'!O76,0))</f>
        <v>0</v>
      </c>
      <c r="P76" s="77" t="n">
        <f aca="false">IF($C$4="Neattiecināmās izmaksas",IF('6a+c+n'!$Q76="N",'6a+c+n'!P76,0))</f>
        <v>0</v>
      </c>
    </row>
    <row r="77" customFormat="false" ht="11.25" hidden="false" customHeight="false" outlineLevel="0" collapsed="false">
      <c r="A77" s="13" t="n">
        <f aca="false">IF(P77=0,0,IF(COUNTBLANK(P77)=1,0,COUNTA($P$14:P77)))</f>
        <v>0</v>
      </c>
      <c r="B77" s="76" t="n">
        <f aca="false">IF($C$4="Neattiecināmās izmaksas",IF('6a+c+n'!$Q77="N",'6a+c+n'!B77,0))</f>
        <v>0</v>
      </c>
      <c r="C77" s="76" t="n">
        <f aca="false">IF($C$4="Neattiecināmās izmaksas",IF('6a+c+n'!$Q77="N",'6a+c+n'!C77,0))</f>
        <v>0</v>
      </c>
      <c r="D77" s="76" t="n">
        <f aca="false">IF($C$4="Neattiecināmās izmaksas",IF('6a+c+n'!$Q77="N",'6a+c+n'!D77,0))</f>
        <v>0</v>
      </c>
      <c r="E77" s="77"/>
      <c r="F77" s="75"/>
      <c r="G77" s="76"/>
      <c r="H77" s="76" t="n">
        <f aca="false">IF($C$4="Neattiecināmās izmaksas",IF('6a+c+n'!$Q77="N",'6a+c+n'!H77,0))</f>
        <v>0</v>
      </c>
      <c r="I77" s="76"/>
      <c r="J77" s="76"/>
      <c r="K77" s="77" t="n">
        <f aca="false">IF($C$4="Neattiecināmās izmaksas",IF('6a+c+n'!$Q77="N",'6a+c+n'!K77,0))</f>
        <v>0</v>
      </c>
      <c r="L77" s="238" t="n">
        <f aca="false">IF($C$4="Neattiecināmās izmaksas",IF('6a+c+n'!$Q77="N",'6a+c+n'!L77,0))</f>
        <v>0</v>
      </c>
      <c r="M77" s="76" t="n">
        <f aca="false">IF($C$4="Neattiecināmās izmaksas",IF('6a+c+n'!$Q77="N",'6a+c+n'!M77,0))</f>
        <v>0</v>
      </c>
      <c r="N77" s="76" t="n">
        <f aca="false">IF($C$4="Neattiecināmās izmaksas",IF('6a+c+n'!$Q77="N",'6a+c+n'!N77,0))</f>
        <v>0</v>
      </c>
      <c r="O77" s="76" t="n">
        <f aca="false">IF($C$4="Neattiecināmās izmaksas",IF('6a+c+n'!$Q77="N",'6a+c+n'!O77,0))</f>
        <v>0</v>
      </c>
      <c r="P77" s="77" t="n">
        <f aca="false">IF($C$4="Neattiecināmās izmaksas",IF('6a+c+n'!$Q77="N",'6a+c+n'!P77,0))</f>
        <v>0</v>
      </c>
    </row>
    <row r="78" customFormat="false" ht="11.25" hidden="false" customHeight="false" outlineLevel="0" collapsed="false">
      <c r="A78" s="13" t="n">
        <f aca="false">IF(P78=0,0,IF(COUNTBLANK(P78)=1,0,COUNTA($P$14:P78)))</f>
        <v>0</v>
      </c>
      <c r="B78" s="76" t="n">
        <f aca="false">IF($C$4="Neattiecināmās izmaksas",IF('6a+c+n'!$Q78="N",'6a+c+n'!B78,0))</f>
        <v>0</v>
      </c>
      <c r="C78" s="76" t="n">
        <f aca="false">IF($C$4="Neattiecināmās izmaksas",IF('6a+c+n'!$Q78="N",'6a+c+n'!C78,0))</f>
        <v>0</v>
      </c>
      <c r="D78" s="76" t="n">
        <f aca="false">IF($C$4="Neattiecināmās izmaksas",IF('6a+c+n'!$Q78="N",'6a+c+n'!D78,0))</f>
        <v>0</v>
      </c>
      <c r="E78" s="77"/>
      <c r="F78" s="75"/>
      <c r="G78" s="76"/>
      <c r="H78" s="76" t="n">
        <f aca="false">IF($C$4="Neattiecināmās izmaksas",IF('6a+c+n'!$Q78="N",'6a+c+n'!H78,0))</f>
        <v>0</v>
      </c>
      <c r="I78" s="76"/>
      <c r="J78" s="76"/>
      <c r="K78" s="77" t="n">
        <f aca="false">IF($C$4="Neattiecināmās izmaksas",IF('6a+c+n'!$Q78="N",'6a+c+n'!K78,0))</f>
        <v>0</v>
      </c>
      <c r="L78" s="238" t="n">
        <f aca="false">IF($C$4="Neattiecināmās izmaksas",IF('6a+c+n'!$Q78="N",'6a+c+n'!L78,0))</f>
        <v>0</v>
      </c>
      <c r="M78" s="76" t="n">
        <f aca="false">IF($C$4="Neattiecināmās izmaksas",IF('6a+c+n'!$Q78="N",'6a+c+n'!M78,0))</f>
        <v>0</v>
      </c>
      <c r="N78" s="76" t="n">
        <f aca="false">IF($C$4="Neattiecināmās izmaksas",IF('6a+c+n'!$Q78="N",'6a+c+n'!N78,0))</f>
        <v>0</v>
      </c>
      <c r="O78" s="76" t="n">
        <f aca="false">IF($C$4="Neattiecināmās izmaksas",IF('6a+c+n'!$Q78="N",'6a+c+n'!O78,0))</f>
        <v>0</v>
      </c>
      <c r="P78" s="77" t="n">
        <f aca="false">IF($C$4="Neattiecināmās izmaksas",IF('6a+c+n'!$Q78="N",'6a+c+n'!P78,0))</f>
        <v>0</v>
      </c>
    </row>
    <row r="79" customFormat="false" ht="11.25" hidden="false" customHeight="false" outlineLevel="0" collapsed="false">
      <c r="A79" s="13" t="n">
        <f aca="false">IF(P79=0,0,IF(COUNTBLANK(P79)=1,0,COUNTA($P$14:P79)))</f>
        <v>0</v>
      </c>
      <c r="B79" s="76" t="n">
        <f aca="false">IF($C$4="Neattiecināmās izmaksas",IF('6a+c+n'!$Q79="N",'6a+c+n'!B79,0))</f>
        <v>0</v>
      </c>
      <c r="C79" s="76" t="n">
        <f aca="false">IF($C$4="Neattiecināmās izmaksas",IF('6a+c+n'!$Q79="N",'6a+c+n'!C79,0))</f>
        <v>0</v>
      </c>
      <c r="D79" s="76" t="n">
        <f aca="false">IF($C$4="Neattiecināmās izmaksas",IF('6a+c+n'!$Q79="N",'6a+c+n'!D79,0))</f>
        <v>0</v>
      </c>
      <c r="E79" s="77"/>
      <c r="F79" s="75"/>
      <c r="G79" s="76"/>
      <c r="H79" s="76" t="n">
        <f aca="false">IF($C$4="Neattiecināmās izmaksas",IF('6a+c+n'!$Q79="N",'6a+c+n'!H79,0))</f>
        <v>0</v>
      </c>
      <c r="I79" s="76"/>
      <c r="J79" s="76"/>
      <c r="K79" s="77" t="n">
        <f aca="false">IF($C$4="Neattiecināmās izmaksas",IF('6a+c+n'!$Q79="N",'6a+c+n'!K79,0))</f>
        <v>0</v>
      </c>
      <c r="L79" s="238" t="n">
        <f aca="false">IF($C$4="Neattiecināmās izmaksas",IF('6a+c+n'!$Q79="N",'6a+c+n'!L79,0))</f>
        <v>0</v>
      </c>
      <c r="M79" s="76" t="n">
        <f aca="false">IF($C$4="Neattiecināmās izmaksas",IF('6a+c+n'!$Q79="N",'6a+c+n'!M79,0))</f>
        <v>0</v>
      </c>
      <c r="N79" s="76" t="n">
        <f aca="false">IF($C$4="Neattiecināmās izmaksas",IF('6a+c+n'!$Q79="N",'6a+c+n'!N79,0))</f>
        <v>0</v>
      </c>
      <c r="O79" s="76" t="n">
        <f aca="false">IF($C$4="Neattiecināmās izmaksas",IF('6a+c+n'!$Q79="N",'6a+c+n'!O79,0))</f>
        <v>0</v>
      </c>
      <c r="P79" s="77" t="n">
        <f aca="false">IF($C$4="Neattiecināmās izmaksas",IF('6a+c+n'!$Q79="N",'6a+c+n'!P79,0))</f>
        <v>0</v>
      </c>
    </row>
    <row r="80" customFormat="false" ht="11.25" hidden="false" customHeight="false" outlineLevel="0" collapsed="false">
      <c r="A80" s="13" t="n">
        <f aca="false">IF(P80=0,0,IF(COUNTBLANK(P80)=1,0,COUNTA($P$14:P80)))</f>
        <v>0</v>
      </c>
      <c r="B80" s="76" t="n">
        <f aca="false">IF($C$4="Neattiecināmās izmaksas",IF('6a+c+n'!$Q80="N",'6a+c+n'!B80,0))</f>
        <v>0</v>
      </c>
      <c r="C80" s="76" t="n">
        <f aca="false">IF($C$4="Neattiecināmās izmaksas",IF('6a+c+n'!$Q80="N",'6a+c+n'!C80,0))</f>
        <v>0</v>
      </c>
      <c r="D80" s="76" t="n">
        <f aca="false">IF($C$4="Neattiecināmās izmaksas",IF('6a+c+n'!$Q80="N",'6a+c+n'!D80,0))</f>
        <v>0</v>
      </c>
      <c r="E80" s="77"/>
      <c r="F80" s="75"/>
      <c r="G80" s="76"/>
      <c r="H80" s="76" t="n">
        <f aca="false">IF($C$4="Neattiecināmās izmaksas",IF('6a+c+n'!$Q80="N",'6a+c+n'!H80,0))</f>
        <v>0</v>
      </c>
      <c r="I80" s="76"/>
      <c r="J80" s="76"/>
      <c r="K80" s="77" t="n">
        <f aca="false">IF($C$4="Neattiecināmās izmaksas",IF('6a+c+n'!$Q80="N",'6a+c+n'!K80,0))</f>
        <v>0</v>
      </c>
      <c r="L80" s="238" t="n">
        <f aca="false">IF($C$4="Neattiecināmās izmaksas",IF('6a+c+n'!$Q80="N",'6a+c+n'!L80,0))</f>
        <v>0</v>
      </c>
      <c r="M80" s="76" t="n">
        <f aca="false">IF($C$4="Neattiecināmās izmaksas",IF('6a+c+n'!$Q80="N",'6a+c+n'!M80,0))</f>
        <v>0</v>
      </c>
      <c r="N80" s="76" t="n">
        <f aca="false">IF($C$4="Neattiecināmās izmaksas",IF('6a+c+n'!$Q80="N",'6a+c+n'!N80,0))</f>
        <v>0</v>
      </c>
      <c r="O80" s="76" t="n">
        <f aca="false">IF($C$4="Neattiecināmās izmaksas",IF('6a+c+n'!$Q80="N",'6a+c+n'!O80,0))</f>
        <v>0</v>
      </c>
      <c r="P80" s="77" t="n">
        <f aca="false">IF($C$4="Neattiecināmās izmaksas",IF('6a+c+n'!$Q80="N",'6a+c+n'!P80,0))</f>
        <v>0</v>
      </c>
    </row>
    <row r="81" customFormat="false" ht="11.25" hidden="false" customHeight="false" outlineLevel="0" collapsed="false">
      <c r="A81" s="13" t="n">
        <f aca="false">IF(P81=0,0,IF(COUNTBLANK(P81)=1,0,COUNTA($P$14:P81)))</f>
        <v>0</v>
      </c>
      <c r="B81" s="76" t="n">
        <f aca="false">IF($C$4="Neattiecināmās izmaksas",IF('6a+c+n'!$Q81="N",'6a+c+n'!B81,0))</f>
        <v>0</v>
      </c>
      <c r="C81" s="76" t="n">
        <f aca="false">IF($C$4="Neattiecināmās izmaksas",IF('6a+c+n'!$Q81="N",'6a+c+n'!C81,0))</f>
        <v>0</v>
      </c>
      <c r="D81" s="76" t="n">
        <f aca="false">IF($C$4="Neattiecināmās izmaksas",IF('6a+c+n'!$Q81="N",'6a+c+n'!D81,0))</f>
        <v>0</v>
      </c>
      <c r="E81" s="77"/>
      <c r="F81" s="75"/>
      <c r="G81" s="76"/>
      <c r="H81" s="76" t="n">
        <f aca="false">IF($C$4="Neattiecināmās izmaksas",IF('6a+c+n'!$Q81="N",'6a+c+n'!H81,0))</f>
        <v>0</v>
      </c>
      <c r="I81" s="76"/>
      <c r="J81" s="76"/>
      <c r="K81" s="77" t="n">
        <f aca="false">IF($C$4="Neattiecināmās izmaksas",IF('6a+c+n'!$Q81="N",'6a+c+n'!K81,0))</f>
        <v>0</v>
      </c>
      <c r="L81" s="238" t="n">
        <f aca="false">IF($C$4="Neattiecināmās izmaksas",IF('6a+c+n'!$Q81="N",'6a+c+n'!L81,0))</f>
        <v>0</v>
      </c>
      <c r="M81" s="76" t="n">
        <f aca="false">IF($C$4="Neattiecināmās izmaksas",IF('6a+c+n'!$Q81="N",'6a+c+n'!M81,0))</f>
        <v>0</v>
      </c>
      <c r="N81" s="76" t="n">
        <f aca="false">IF($C$4="Neattiecināmās izmaksas",IF('6a+c+n'!$Q81="N",'6a+c+n'!N81,0))</f>
        <v>0</v>
      </c>
      <c r="O81" s="76" t="n">
        <f aca="false">IF($C$4="Neattiecināmās izmaksas",IF('6a+c+n'!$Q81="N",'6a+c+n'!O81,0))</f>
        <v>0</v>
      </c>
      <c r="P81" s="77" t="n">
        <f aca="false">IF($C$4="Neattiecināmās izmaksas",IF('6a+c+n'!$Q81="N",'6a+c+n'!P81,0))</f>
        <v>0</v>
      </c>
    </row>
    <row r="82" customFormat="false" ht="11.25" hidden="false" customHeight="false" outlineLevel="0" collapsed="false">
      <c r="A82" s="13" t="n">
        <f aca="false">IF(P82=0,0,IF(COUNTBLANK(P82)=1,0,COUNTA($P$14:P82)))</f>
        <v>0</v>
      </c>
      <c r="B82" s="76" t="n">
        <f aca="false">IF($C$4="Neattiecināmās izmaksas",IF('6a+c+n'!$Q82="N",'6a+c+n'!B82,0))</f>
        <v>0</v>
      </c>
      <c r="C82" s="76" t="n">
        <f aca="false">IF($C$4="Neattiecināmās izmaksas",IF('6a+c+n'!$Q82="N",'6a+c+n'!C82,0))</f>
        <v>0</v>
      </c>
      <c r="D82" s="76" t="n">
        <f aca="false">IF($C$4="Neattiecināmās izmaksas",IF('6a+c+n'!$Q82="N",'6a+c+n'!D82,0))</f>
        <v>0</v>
      </c>
      <c r="E82" s="77"/>
      <c r="F82" s="75"/>
      <c r="G82" s="76"/>
      <c r="H82" s="76" t="n">
        <f aca="false">IF($C$4="Neattiecināmās izmaksas",IF('6a+c+n'!$Q82="N",'6a+c+n'!H82,0))</f>
        <v>0</v>
      </c>
      <c r="I82" s="76"/>
      <c r="J82" s="76"/>
      <c r="K82" s="77" t="n">
        <f aca="false">IF($C$4="Neattiecināmās izmaksas",IF('6a+c+n'!$Q82="N",'6a+c+n'!K82,0))</f>
        <v>0</v>
      </c>
      <c r="L82" s="238" t="n">
        <f aca="false">IF($C$4="Neattiecināmās izmaksas",IF('6a+c+n'!$Q82="N",'6a+c+n'!L82,0))</f>
        <v>0</v>
      </c>
      <c r="M82" s="76" t="n">
        <f aca="false">IF($C$4="Neattiecināmās izmaksas",IF('6a+c+n'!$Q82="N",'6a+c+n'!M82,0))</f>
        <v>0</v>
      </c>
      <c r="N82" s="76" t="n">
        <f aca="false">IF($C$4="Neattiecināmās izmaksas",IF('6a+c+n'!$Q82="N",'6a+c+n'!N82,0))</f>
        <v>0</v>
      </c>
      <c r="O82" s="76" t="n">
        <f aca="false">IF($C$4="Neattiecināmās izmaksas",IF('6a+c+n'!$Q82="N",'6a+c+n'!O82,0))</f>
        <v>0</v>
      </c>
      <c r="P82" s="77" t="n">
        <f aca="false">IF($C$4="Neattiecināmās izmaksas",IF('6a+c+n'!$Q82="N",'6a+c+n'!P82,0))</f>
        <v>0</v>
      </c>
    </row>
    <row r="83" customFormat="false" ht="11.25" hidden="false" customHeight="false" outlineLevel="0" collapsed="false">
      <c r="A83" s="13" t="n">
        <f aca="false">IF(P83=0,0,IF(COUNTBLANK(P83)=1,0,COUNTA($P$14:P83)))</f>
        <v>0</v>
      </c>
      <c r="B83" s="76" t="n">
        <f aca="false">IF($C$4="Neattiecināmās izmaksas",IF('6a+c+n'!$Q83="N",'6a+c+n'!B83,0))</f>
        <v>0</v>
      </c>
      <c r="C83" s="76" t="n">
        <f aca="false">IF($C$4="Neattiecināmās izmaksas",IF('6a+c+n'!$Q83="N",'6a+c+n'!C83,0))</f>
        <v>0</v>
      </c>
      <c r="D83" s="76" t="n">
        <f aca="false">IF($C$4="Neattiecināmās izmaksas",IF('6a+c+n'!$Q83="N",'6a+c+n'!D83,0))</f>
        <v>0</v>
      </c>
      <c r="E83" s="77"/>
      <c r="F83" s="75"/>
      <c r="G83" s="76"/>
      <c r="H83" s="76" t="n">
        <f aca="false">IF($C$4="Neattiecināmās izmaksas",IF('6a+c+n'!$Q83="N",'6a+c+n'!H83,0))</f>
        <v>0</v>
      </c>
      <c r="I83" s="76"/>
      <c r="J83" s="76"/>
      <c r="K83" s="77" t="n">
        <f aca="false">IF($C$4="Neattiecināmās izmaksas",IF('6a+c+n'!$Q83="N",'6a+c+n'!K83,0))</f>
        <v>0</v>
      </c>
      <c r="L83" s="238" t="n">
        <f aca="false">IF($C$4="Neattiecināmās izmaksas",IF('6a+c+n'!$Q83="N",'6a+c+n'!L83,0))</f>
        <v>0</v>
      </c>
      <c r="M83" s="76" t="n">
        <f aca="false">IF($C$4="Neattiecināmās izmaksas",IF('6a+c+n'!$Q83="N",'6a+c+n'!M83,0))</f>
        <v>0</v>
      </c>
      <c r="N83" s="76" t="n">
        <f aca="false">IF($C$4="Neattiecināmās izmaksas",IF('6a+c+n'!$Q83="N",'6a+c+n'!N83,0))</f>
        <v>0</v>
      </c>
      <c r="O83" s="76" t="n">
        <f aca="false">IF($C$4="Neattiecināmās izmaksas",IF('6a+c+n'!$Q83="N",'6a+c+n'!O83,0))</f>
        <v>0</v>
      </c>
      <c r="P83" s="77" t="n">
        <f aca="false">IF($C$4="Neattiecināmās izmaksas",IF('6a+c+n'!$Q83="N",'6a+c+n'!P83,0))</f>
        <v>0</v>
      </c>
    </row>
    <row r="84" customFormat="false" ht="11.25" hidden="false" customHeight="false" outlineLevel="0" collapsed="false">
      <c r="A84" s="13" t="n">
        <f aca="false">IF(P84=0,0,IF(COUNTBLANK(P84)=1,0,COUNTA($P$14:P84)))</f>
        <v>0</v>
      </c>
      <c r="B84" s="76" t="n">
        <f aca="false">IF($C$4="Neattiecināmās izmaksas",IF('6a+c+n'!$Q84="N",'6a+c+n'!B84,0))</f>
        <v>0</v>
      </c>
      <c r="C84" s="76" t="n">
        <f aca="false">IF($C$4="Neattiecināmās izmaksas",IF('6a+c+n'!$Q84="N",'6a+c+n'!C84,0))</f>
        <v>0</v>
      </c>
      <c r="D84" s="76" t="n">
        <f aca="false">IF($C$4="Neattiecināmās izmaksas",IF('6a+c+n'!$Q84="N",'6a+c+n'!D84,0))</f>
        <v>0</v>
      </c>
      <c r="E84" s="77"/>
      <c r="F84" s="75"/>
      <c r="G84" s="76"/>
      <c r="H84" s="76" t="n">
        <f aca="false">IF($C$4="Neattiecināmās izmaksas",IF('6a+c+n'!$Q84="N",'6a+c+n'!H84,0))</f>
        <v>0</v>
      </c>
      <c r="I84" s="76"/>
      <c r="J84" s="76"/>
      <c r="K84" s="77" t="n">
        <f aca="false">IF($C$4="Neattiecināmās izmaksas",IF('6a+c+n'!$Q84="N",'6a+c+n'!K84,0))</f>
        <v>0</v>
      </c>
      <c r="L84" s="238" t="n">
        <f aca="false">IF($C$4="Neattiecināmās izmaksas",IF('6a+c+n'!$Q84="N",'6a+c+n'!L84,0))</f>
        <v>0</v>
      </c>
      <c r="M84" s="76" t="n">
        <f aca="false">IF($C$4="Neattiecināmās izmaksas",IF('6a+c+n'!$Q84="N",'6a+c+n'!M84,0))</f>
        <v>0</v>
      </c>
      <c r="N84" s="76" t="n">
        <f aca="false">IF($C$4="Neattiecināmās izmaksas",IF('6a+c+n'!$Q84="N",'6a+c+n'!N84,0))</f>
        <v>0</v>
      </c>
      <c r="O84" s="76" t="n">
        <f aca="false">IF($C$4="Neattiecināmās izmaksas",IF('6a+c+n'!$Q84="N",'6a+c+n'!O84,0))</f>
        <v>0</v>
      </c>
      <c r="P84" s="77" t="n">
        <f aca="false">IF($C$4="Neattiecināmās izmaksas",IF('6a+c+n'!$Q84="N",'6a+c+n'!P84,0))</f>
        <v>0</v>
      </c>
    </row>
    <row r="85" customFormat="false" ht="11.25" hidden="false" customHeight="false" outlineLevel="0" collapsed="false">
      <c r="A85" s="13" t="n">
        <f aca="false">IF(P85=0,0,IF(COUNTBLANK(P85)=1,0,COUNTA($P$14:P85)))</f>
        <v>0</v>
      </c>
      <c r="B85" s="76" t="n">
        <f aca="false">IF($C$4="Neattiecināmās izmaksas",IF('6a+c+n'!$Q85="N",'6a+c+n'!B85,0))</f>
        <v>0</v>
      </c>
      <c r="C85" s="76" t="n">
        <f aca="false">IF($C$4="Neattiecināmās izmaksas",IF('6a+c+n'!$Q85="N",'6a+c+n'!C85,0))</f>
        <v>0</v>
      </c>
      <c r="D85" s="76" t="n">
        <f aca="false">IF($C$4="Neattiecināmās izmaksas",IF('6a+c+n'!$Q85="N",'6a+c+n'!D85,0))</f>
        <v>0</v>
      </c>
      <c r="E85" s="77"/>
      <c r="F85" s="75"/>
      <c r="G85" s="76"/>
      <c r="H85" s="76" t="n">
        <f aca="false">IF($C$4="Neattiecināmās izmaksas",IF('6a+c+n'!$Q85="N",'6a+c+n'!H85,0))</f>
        <v>0</v>
      </c>
      <c r="I85" s="76"/>
      <c r="J85" s="76"/>
      <c r="K85" s="77" t="n">
        <f aca="false">IF($C$4="Neattiecināmās izmaksas",IF('6a+c+n'!$Q85="N",'6a+c+n'!K85,0))</f>
        <v>0</v>
      </c>
      <c r="L85" s="238" t="n">
        <f aca="false">IF($C$4="Neattiecināmās izmaksas",IF('6a+c+n'!$Q85="N",'6a+c+n'!L85,0))</f>
        <v>0</v>
      </c>
      <c r="M85" s="76" t="n">
        <f aca="false">IF($C$4="Neattiecināmās izmaksas",IF('6a+c+n'!$Q85="N",'6a+c+n'!M85,0))</f>
        <v>0</v>
      </c>
      <c r="N85" s="76" t="n">
        <f aca="false">IF($C$4="Neattiecināmās izmaksas",IF('6a+c+n'!$Q85="N",'6a+c+n'!N85,0))</f>
        <v>0</v>
      </c>
      <c r="O85" s="76" t="n">
        <f aca="false">IF($C$4="Neattiecināmās izmaksas",IF('6a+c+n'!$Q85="N",'6a+c+n'!O85,0))</f>
        <v>0</v>
      </c>
      <c r="P85" s="77" t="n">
        <f aca="false">IF($C$4="Neattiecināmās izmaksas",IF('6a+c+n'!$Q85="N",'6a+c+n'!P85,0))</f>
        <v>0</v>
      </c>
    </row>
    <row r="86" customFormat="false" ht="11.25" hidden="false" customHeight="false" outlineLevel="0" collapsed="false">
      <c r="A86" s="13" t="n">
        <f aca="false">IF(P86=0,0,IF(COUNTBLANK(P86)=1,0,COUNTA($P$14:P86)))</f>
        <v>0</v>
      </c>
      <c r="B86" s="76" t="n">
        <f aca="false">IF($C$4="Neattiecināmās izmaksas",IF('6a+c+n'!$Q86="N",'6a+c+n'!B86,0))</f>
        <v>0</v>
      </c>
      <c r="C86" s="76" t="n">
        <f aca="false">IF($C$4="Neattiecināmās izmaksas",IF('6a+c+n'!$Q86="N",'6a+c+n'!C86,0))</f>
        <v>0</v>
      </c>
      <c r="D86" s="76" t="n">
        <f aca="false">IF($C$4="Neattiecināmās izmaksas",IF('6a+c+n'!$Q86="N",'6a+c+n'!D86,0))</f>
        <v>0</v>
      </c>
      <c r="E86" s="77"/>
      <c r="F86" s="75"/>
      <c r="G86" s="76"/>
      <c r="H86" s="76" t="n">
        <f aca="false">IF($C$4="Neattiecināmās izmaksas",IF('6a+c+n'!$Q86="N",'6a+c+n'!H86,0))</f>
        <v>0</v>
      </c>
      <c r="I86" s="76"/>
      <c r="J86" s="76"/>
      <c r="K86" s="77" t="n">
        <f aca="false">IF($C$4="Neattiecināmās izmaksas",IF('6a+c+n'!$Q86="N",'6a+c+n'!K86,0))</f>
        <v>0</v>
      </c>
      <c r="L86" s="238" t="n">
        <f aca="false">IF($C$4="Neattiecināmās izmaksas",IF('6a+c+n'!$Q86="N",'6a+c+n'!L86,0))</f>
        <v>0</v>
      </c>
      <c r="M86" s="76" t="n">
        <f aca="false">IF($C$4="Neattiecināmās izmaksas",IF('6a+c+n'!$Q86="N",'6a+c+n'!M86,0))</f>
        <v>0</v>
      </c>
      <c r="N86" s="76" t="n">
        <f aca="false">IF($C$4="Neattiecināmās izmaksas",IF('6a+c+n'!$Q86="N",'6a+c+n'!N86,0))</f>
        <v>0</v>
      </c>
      <c r="O86" s="76" t="n">
        <f aca="false">IF($C$4="Neattiecināmās izmaksas",IF('6a+c+n'!$Q86="N",'6a+c+n'!O86,0))</f>
        <v>0</v>
      </c>
      <c r="P86" s="77" t="n">
        <f aca="false">IF($C$4="Neattiecināmās izmaksas",IF('6a+c+n'!$Q86="N",'6a+c+n'!P86,0))</f>
        <v>0</v>
      </c>
    </row>
    <row r="87" customFormat="false" ht="11.25" hidden="false" customHeight="false" outlineLevel="0" collapsed="false">
      <c r="A87" s="13" t="n">
        <f aca="false">IF(P87=0,0,IF(COUNTBLANK(P87)=1,0,COUNTA($P$14:P87)))</f>
        <v>0</v>
      </c>
      <c r="B87" s="76" t="n">
        <f aca="false">IF($C$4="Neattiecināmās izmaksas",IF('6a+c+n'!$Q87="N",'6a+c+n'!B87,0))</f>
        <v>0</v>
      </c>
      <c r="C87" s="76" t="n">
        <f aca="false">IF($C$4="Neattiecināmās izmaksas",IF('6a+c+n'!$Q87="N",'6a+c+n'!C87,0))</f>
        <v>0</v>
      </c>
      <c r="D87" s="76" t="n">
        <f aca="false">IF($C$4="Neattiecināmās izmaksas",IF('6a+c+n'!$Q87="N",'6a+c+n'!D87,0))</f>
        <v>0</v>
      </c>
      <c r="E87" s="77"/>
      <c r="F87" s="75"/>
      <c r="G87" s="76"/>
      <c r="H87" s="76" t="n">
        <f aca="false">IF($C$4="Neattiecināmās izmaksas",IF('6a+c+n'!$Q87="N",'6a+c+n'!H87,0))</f>
        <v>0</v>
      </c>
      <c r="I87" s="76"/>
      <c r="J87" s="76"/>
      <c r="K87" s="77" t="n">
        <f aca="false">IF($C$4="Neattiecināmās izmaksas",IF('6a+c+n'!$Q87="N",'6a+c+n'!K87,0))</f>
        <v>0</v>
      </c>
      <c r="L87" s="238" t="n">
        <f aca="false">IF($C$4="Neattiecināmās izmaksas",IF('6a+c+n'!$Q87="N",'6a+c+n'!L87,0))</f>
        <v>0</v>
      </c>
      <c r="M87" s="76" t="n">
        <f aca="false">IF($C$4="Neattiecināmās izmaksas",IF('6a+c+n'!$Q87="N",'6a+c+n'!M87,0))</f>
        <v>0</v>
      </c>
      <c r="N87" s="76" t="n">
        <f aca="false">IF($C$4="Neattiecināmās izmaksas",IF('6a+c+n'!$Q87="N",'6a+c+n'!N87,0))</f>
        <v>0</v>
      </c>
      <c r="O87" s="76" t="n">
        <f aca="false">IF($C$4="Neattiecināmās izmaksas",IF('6a+c+n'!$Q87="N",'6a+c+n'!O87,0))</f>
        <v>0</v>
      </c>
      <c r="P87" s="77" t="n">
        <f aca="false">IF($C$4="Neattiecināmās izmaksas",IF('6a+c+n'!$Q87="N",'6a+c+n'!P87,0))</f>
        <v>0</v>
      </c>
    </row>
    <row r="88" customFormat="false" ht="11.25" hidden="false" customHeight="false" outlineLevel="0" collapsed="false">
      <c r="A88" s="13" t="n">
        <f aca="false">IF(P88=0,0,IF(COUNTBLANK(P88)=1,0,COUNTA($P$14:P88)))</f>
        <v>0</v>
      </c>
      <c r="B88" s="76" t="n">
        <f aca="false">IF($C$4="Neattiecināmās izmaksas",IF('6a+c+n'!$Q88="N",'6a+c+n'!B88,0))</f>
        <v>0</v>
      </c>
      <c r="C88" s="76" t="n">
        <f aca="false">IF($C$4="Neattiecināmās izmaksas",IF('6a+c+n'!$Q88="N",'6a+c+n'!C88,0))</f>
        <v>0</v>
      </c>
      <c r="D88" s="76" t="n">
        <f aca="false">IF($C$4="Neattiecināmās izmaksas",IF('6a+c+n'!$Q88="N",'6a+c+n'!D88,0))</f>
        <v>0</v>
      </c>
      <c r="E88" s="77"/>
      <c r="F88" s="75"/>
      <c r="G88" s="76"/>
      <c r="H88" s="76" t="n">
        <f aca="false">IF($C$4="Neattiecināmās izmaksas",IF('6a+c+n'!$Q88="N",'6a+c+n'!H88,0))</f>
        <v>0</v>
      </c>
      <c r="I88" s="76"/>
      <c r="J88" s="76"/>
      <c r="K88" s="77" t="n">
        <f aca="false">IF($C$4="Neattiecināmās izmaksas",IF('6a+c+n'!$Q88="N",'6a+c+n'!K88,0))</f>
        <v>0</v>
      </c>
      <c r="L88" s="238" t="n">
        <f aca="false">IF($C$4="Neattiecināmās izmaksas",IF('6a+c+n'!$Q88="N",'6a+c+n'!L88,0))</f>
        <v>0</v>
      </c>
      <c r="M88" s="76" t="n">
        <f aca="false">IF($C$4="Neattiecināmās izmaksas",IF('6a+c+n'!$Q88="N",'6a+c+n'!M88,0))</f>
        <v>0</v>
      </c>
      <c r="N88" s="76" t="n">
        <f aca="false">IF($C$4="Neattiecināmās izmaksas",IF('6a+c+n'!$Q88="N",'6a+c+n'!N88,0))</f>
        <v>0</v>
      </c>
      <c r="O88" s="76" t="n">
        <f aca="false">IF($C$4="Neattiecināmās izmaksas",IF('6a+c+n'!$Q88="N",'6a+c+n'!O88,0))</f>
        <v>0</v>
      </c>
      <c r="P88" s="77" t="n">
        <f aca="false">IF($C$4="Neattiecināmās izmaksas",IF('6a+c+n'!$Q88="N",'6a+c+n'!P88,0))</f>
        <v>0</v>
      </c>
    </row>
    <row r="89" customFormat="false" ht="11.25" hidden="false" customHeight="false" outlineLevel="0" collapsed="false">
      <c r="A89" s="13" t="n">
        <f aca="false">IF(P89=0,0,IF(COUNTBLANK(P89)=1,0,COUNTA($P$14:P89)))</f>
        <v>0</v>
      </c>
      <c r="B89" s="76" t="n">
        <f aca="false">IF($C$4="Neattiecināmās izmaksas",IF('6a+c+n'!$Q89="N",'6a+c+n'!B89,0))</f>
        <v>0</v>
      </c>
      <c r="C89" s="76" t="n">
        <f aca="false">IF($C$4="Neattiecināmās izmaksas",IF('6a+c+n'!$Q89="N",'6a+c+n'!C89,0))</f>
        <v>0</v>
      </c>
      <c r="D89" s="76" t="n">
        <f aca="false">IF($C$4="Neattiecināmās izmaksas",IF('6a+c+n'!$Q89="N",'6a+c+n'!D89,0))</f>
        <v>0</v>
      </c>
      <c r="E89" s="77"/>
      <c r="F89" s="75"/>
      <c r="G89" s="76"/>
      <c r="H89" s="76" t="n">
        <f aca="false">IF($C$4="Neattiecināmās izmaksas",IF('6a+c+n'!$Q89="N",'6a+c+n'!H89,0))</f>
        <v>0</v>
      </c>
      <c r="I89" s="76"/>
      <c r="J89" s="76"/>
      <c r="K89" s="77" t="n">
        <f aca="false">IF($C$4="Neattiecināmās izmaksas",IF('6a+c+n'!$Q89="N",'6a+c+n'!K89,0))</f>
        <v>0</v>
      </c>
      <c r="L89" s="238" t="n">
        <f aca="false">IF($C$4="Neattiecināmās izmaksas",IF('6a+c+n'!$Q89="N",'6a+c+n'!L89,0))</f>
        <v>0</v>
      </c>
      <c r="M89" s="76" t="n">
        <f aca="false">IF($C$4="Neattiecināmās izmaksas",IF('6a+c+n'!$Q89="N",'6a+c+n'!M89,0))</f>
        <v>0</v>
      </c>
      <c r="N89" s="76" t="n">
        <f aca="false">IF($C$4="Neattiecināmās izmaksas",IF('6a+c+n'!$Q89="N",'6a+c+n'!N89,0))</f>
        <v>0</v>
      </c>
      <c r="O89" s="76" t="n">
        <f aca="false">IF($C$4="Neattiecināmās izmaksas",IF('6a+c+n'!$Q89="N",'6a+c+n'!O89,0))</f>
        <v>0</v>
      </c>
      <c r="P89" s="77" t="n">
        <f aca="false">IF($C$4="Neattiecināmās izmaksas",IF('6a+c+n'!$Q89="N",'6a+c+n'!P89,0))</f>
        <v>0</v>
      </c>
    </row>
    <row r="90" customFormat="false" ht="11.25" hidden="false" customHeight="false" outlineLevel="0" collapsed="false">
      <c r="A90" s="13" t="n">
        <f aca="false">IF(P90=0,0,IF(COUNTBLANK(P90)=1,0,COUNTA($P$14:P90)))</f>
        <v>0</v>
      </c>
      <c r="B90" s="76" t="n">
        <f aca="false">IF($C$4="Neattiecināmās izmaksas",IF('6a+c+n'!$Q90="N",'6a+c+n'!B90,0))</f>
        <v>0</v>
      </c>
      <c r="C90" s="76" t="n">
        <f aca="false">IF($C$4="Neattiecināmās izmaksas",IF('6a+c+n'!$Q90="N",'6a+c+n'!C90,0))</f>
        <v>0</v>
      </c>
      <c r="D90" s="76" t="n">
        <f aca="false">IF($C$4="Neattiecināmās izmaksas",IF('6a+c+n'!$Q90="N",'6a+c+n'!D90,0))</f>
        <v>0</v>
      </c>
      <c r="E90" s="77"/>
      <c r="F90" s="75"/>
      <c r="G90" s="76"/>
      <c r="H90" s="76" t="n">
        <f aca="false">IF($C$4="Neattiecināmās izmaksas",IF('6a+c+n'!$Q90="N",'6a+c+n'!H90,0))</f>
        <v>0</v>
      </c>
      <c r="I90" s="76"/>
      <c r="J90" s="76"/>
      <c r="K90" s="77" t="n">
        <f aca="false">IF($C$4="Neattiecināmās izmaksas",IF('6a+c+n'!$Q90="N",'6a+c+n'!K90,0))</f>
        <v>0</v>
      </c>
      <c r="L90" s="238" t="n">
        <f aca="false">IF($C$4="Neattiecināmās izmaksas",IF('6a+c+n'!$Q90="N",'6a+c+n'!L90,0))</f>
        <v>0</v>
      </c>
      <c r="M90" s="76" t="n">
        <f aca="false">IF($C$4="Neattiecināmās izmaksas",IF('6a+c+n'!$Q90="N",'6a+c+n'!M90,0))</f>
        <v>0</v>
      </c>
      <c r="N90" s="76" t="n">
        <f aca="false">IF($C$4="Neattiecināmās izmaksas",IF('6a+c+n'!$Q90="N",'6a+c+n'!N90,0))</f>
        <v>0</v>
      </c>
      <c r="O90" s="76" t="n">
        <f aca="false">IF($C$4="Neattiecināmās izmaksas",IF('6a+c+n'!$Q90="N",'6a+c+n'!O90,0))</f>
        <v>0</v>
      </c>
      <c r="P90" s="77" t="n">
        <f aca="false">IF($C$4="Neattiecināmās izmaksas",IF('6a+c+n'!$Q90="N",'6a+c+n'!P90,0))</f>
        <v>0</v>
      </c>
    </row>
    <row r="91" customFormat="false" ht="11.25" hidden="false" customHeight="false" outlineLevel="0" collapsed="false">
      <c r="A91" s="13" t="n">
        <f aca="false">IF(P91=0,0,IF(COUNTBLANK(P91)=1,0,COUNTA($P$14:P91)))</f>
        <v>0</v>
      </c>
      <c r="B91" s="76" t="n">
        <f aca="false">IF($C$4="Neattiecināmās izmaksas",IF('6a+c+n'!$Q91="N",'6a+c+n'!B91,0))</f>
        <v>0</v>
      </c>
      <c r="C91" s="76" t="n">
        <f aca="false">IF($C$4="Neattiecināmās izmaksas",IF('6a+c+n'!$Q91="N",'6a+c+n'!C91,0))</f>
        <v>0</v>
      </c>
      <c r="D91" s="76" t="n">
        <f aca="false">IF($C$4="Neattiecināmās izmaksas",IF('6a+c+n'!$Q91="N",'6a+c+n'!D91,0))</f>
        <v>0</v>
      </c>
      <c r="E91" s="77"/>
      <c r="F91" s="75"/>
      <c r="G91" s="76"/>
      <c r="H91" s="76" t="n">
        <f aca="false">IF($C$4="Neattiecināmās izmaksas",IF('6a+c+n'!$Q91="N",'6a+c+n'!H91,0))</f>
        <v>0</v>
      </c>
      <c r="I91" s="76"/>
      <c r="J91" s="76"/>
      <c r="K91" s="77" t="n">
        <f aca="false">IF($C$4="Neattiecināmās izmaksas",IF('6a+c+n'!$Q91="N",'6a+c+n'!K91,0))</f>
        <v>0</v>
      </c>
      <c r="L91" s="238" t="n">
        <f aca="false">IF($C$4="Neattiecināmās izmaksas",IF('6a+c+n'!$Q91="N",'6a+c+n'!L91,0))</f>
        <v>0</v>
      </c>
      <c r="M91" s="76" t="n">
        <f aca="false">IF($C$4="Neattiecināmās izmaksas",IF('6a+c+n'!$Q91="N",'6a+c+n'!M91,0))</f>
        <v>0</v>
      </c>
      <c r="N91" s="76" t="n">
        <f aca="false">IF($C$4="Neattiecināmās izmaksas",IF('6a+c+n'!$Q91="N",'6a+c+n'!N91,0))</f>
        <v>0</v>
      </c>
      <c r="O91" s="76" t="n">
        <f aca="false">IF($C$4="Neattiecināmās izmaksas",IF('6a+c+n'!$Q91="N",'6a+c+n'!O91,0))</f>
        <v>0</v>
      </c>
      <c r="P91" s="77" t="n">
        <f aca="false">IF($C$4="Neattiecināmās izmaksas",IF('6a+c+n'!$Q91="N",'6a+c+n'!P91,0))</f>
        <v>0</v>
      </c>
    </row>
    <row r="92" customFormat="false" ht="11.25" hidden="false" customHeight="false" outlineLevel="0" collapsed="false">
      <c r="A92" s="13" t="n">
        <f aca="false">IF(P92=0,0,IF(COUNTBLANK(P92)=1,0,COUNTA($P$14:P92)))</f>
        <v>0</v>
      </c>
      <c r="B92" s="76" t="n">
        <f aca="false">IF($C$4="Neattiecināmās izmaksas",IF('6a+c+n'!$Q92="N",'6a+c+n'!B92,0))</f>
        <v>0</v>
      </c>
      <c r="C92" s="76" t="n">
        <f aca="false">IF($C$4="Neattiecināmās izmaksas",IF('6a+c+n'!$Q92="N",'6a+c+n'!C92,0))</f>
        <v>0</v>
      </c>
      <c r="D92" s="76" t="n">
        <f aca="false">IF($C$4="Neattiecināmās izmaksas",IF('6a+c+n'!$Q92="N",'6a+c+n'!D92,0))</f>
        <v>0</v>
      </c>
      <c r="E92" s="77"/>
      <c r="F92" s="75"/>
      <c r="G92" s="76"/>
      <c r="H92" s="76" t="n">
        <f aca="false">IF($C$4="Neattiecināmās izmaksas",IF('6a+c+n'!$Q92="N",'6a+c+n'!H92,0))</f>
        <v>0</v>
      </c>
      <c r="I92" s="76"/>
      <c r="J92" s="76"/>
      <c r="K92" s="77" t="n">
        <f aca="false">IF($C$4="Neattiecināmās izmaksas",IF('6a+c+n'!$Q92="N",'6a+c+n'!K92,0))</f>
        <v>0</v>
      </c>
      <c r="L92" s="238" t="n">
        <f aca="false">IF($C$4="Neattiecināmās izmaksas",IF('6a+c+n'!$Q92="N",'6a+c+n'!L92,0))</f>
        <v>0</v>
      </c>
      <c r="M92" s="76" t="n">
        <f aca="false">IF($C$4="Neattiecināmās izmaksas",IF('6a+c+n'!$Q92="N",'6a+c+n'!M92,0))</f>
        <v>0</v>
      </c>
      <c r="N92" s="76" t="n">
        <f aca="false">IF($C$4="Neattiecināmās izmaksas",IF('6a+c+n'!$Q92="N",'6a+c+n'!N92,0))</f>
        <v>0</v>
      </c>
      <c r="O92" s="76" t="n">
        <f aca="false">IF($C$4="Neattiecināmās izmaksas",IF('6a+c+n'!$Q92="N",'6a+c+n'!O92,0))</f>
        <v>0</v>
      </c>
      <c r="P92" s="77" t="n">
        <f aca="false">IF($C$4="Neattiecināmās izmaksas",IF('6a+c+n'!$Q92="N",'6a+c+n'!P92,0))</f>
        <v>0</v>
      </c>
    </row>
    <row r="93" customFormat="false" ht="11.25" hidden="false" customHeight="false" outlineLevel="0" collapsed="false">
      <c r="A93" s="13" t="n">
        <f aca="false">IF(P93=0,0,IF(COUNTBLANK(P93)=1,0,COUNTA($P$14:P93)))</f>
        <v>0</v>
      </c>
      <c r="B93" s="76" t="n">
        <f aca="false">IF($C$4="Neattiecināmās izmaksas",IF('6a+c+n'!$Q93="N",'6a+c+n'!B93,0))</f>
        <v>0</v>
      </c>
      <c r="C93" s="76" t="n">
        <f aca="false">IF($C$4="Neattiecināmās izmaksas",IF('6a+c+n'!$Q93="N",'6a+c+n'!C93,0))</f>
        <v>0</v>
      </c>
      <c r="D93" s="76" t="n">
        <f aca="false">IF($C$4="Neattiecināmās izmaksas",IF('6a+c+n'!$Q93="N",'6a+c+n'!D93,0))</f>
        <v>0</v>
      </c>
      <c r="E93" s="77"/>
      <c r="F93" s="75"/>
      <c r="G93" s="76"/>
      <c r="H93" s="76" t="n">
        <f aca="false">IF($C$4="Neattiecināmās izmaksas",IF('6a+c+n'!$Q93="N",'6a+c+n'!H93,0))</f>
        <v>0</v>
      </c>
      <c r="I93" s="76"/>
      <c r="J93" s="76"/>
      <c r="K93" s="77" t="n">
        <f aca="false">IF($C$4="Neattiecināmās izmaksas",IF('6a+c+n'!$Q93="N",'6a+c+n'!K93,0))</f>
        <v>0</v>
      </c>
      <c r="L93" s="238" t="n">
        <f aca="false">IF($C$4="Neattiecināmās izmaksas",IF('6a+c+n'!$Q93="N",'6a+c+n'!L93,0))</f>
        <v>0</v>
      </c>
      <c r="M93" s="76" t="n">
        <f aca="false">IF($C$4="Neattiecināmās izmaksas",IF('6a+c+n'!$Q93="N",'6a+c+n'!M93,0))</f>
        <v>0</v>
      </c>
      <c r="N93" s="76" t="n">
        <f aca="false">IF($C$4="Neattiecināmās izmaksas",IF('6a+c+n'!$Q93="N",'6a+c+n'!N93,0))</f>
        <v>0</v>
      </c>
      <c r="O93" s="76" t="n">
        <f aca="false">IF($C$4="Neattiecināmās izmaksas",IF('6a+c+n'!$Q93="N",'6a+c+n'!O93,0))</f>
        <v>0</v>
      </c>
      <c r="P93" s="77" t="n">
        <f aca="false">IF($C$4="Neattiecināmās izmaksas",IF('6a+c+n'!$Q93="N",'6a+c+n'!P93,0))</f>
        <v>0</v>
      </c>
    </row>
    <row r="94" customFormat="false" ht="11.25" hidden="false" customHeight="false" outlineLevel="0" collapsed="false">
      <c r="A94" s="13" t="n">
        <f aca="false">IF(P94=0,0,IF(COUNTBLANK(P94)=1,0,COUNTA($P$14:P94)))</f>
        <v>0</v>
      </c>
      <c r="B94" s="76" t="n">
        <f aca="false">IF($C$4="Neattiecināmās izmaksas",IF('6a+c+n'!$Q94="N",'6a+c+n'!B94,0))</f>
        <v>0</v>
      </c>
      <c r="C94" s="76" t="n">
        <f aca="false">IF($C$4="Neattiecināmās izmaksas",IF('6a+c+n'!$Q94="N",'6a+c+n'!C94,0))</f>
        <v>0</v>
      </c>
      <c r="D94" s="76" t="n">
        <f aca="false">IF($C$4="Neattiecināmās izmaksas",IF('6a+c+n'!$Q94="N",'6a+c+n'!D94,0))</f>
        <v>0</v>
      </c>
      <c r="E94" s="77"/>
      <c r="F94" s="75"/>
      <c r="G94" s="76"/>
      <c r="H94" s="76" t="n">
        <f aca="false">IF($C$4="Neattiecināmās izmaksas",IF('6a+c+n'!$Q94="N",'6a+c+n'!H94,0))</f>
        <v>0</v>
      </c>
      <c r="I94" s="76"/>
      <c r="J94" s="76"/>
      <c r="K94" s="77" t="n">
        <f aca="false">IF($C$4="Neattiecināmās izmaksas",IF('6a+c+n'!$Q94="N",'6a+c+n'!K94,0))</f>
        <v>0</v>
      </c>
      <c r="L94" s="238" t="n">
        <f aca="false">IF($C$4="Neattiecināmās izmaksas",IF('6a+c+n'!$Q94="N",'6a+c+n'!L94,0))</f>
        <v>0</v>
      </c>
      <c r="M94" s="76" t="n">
        <f aca="false">IF($C$4="Neattiecināmās izmaksas",IF('6a+c+n'!$Q94="N",'6a+c+n'!M94,0))</f>
        <v>0</v>
      </c>
      <c r="N94" s="76" t="n">
        <f aca="false">IF($C$4="Neattiecināmās izmaksas",IF('6a+c+n'!$Q94="N",'6a+c+n'!N94,0))</f>
        <v>0</v>
      </c>
      <c r="O94" s="76" t="n">
        <f aca="false">IF($C$4="Neattiecināmās izmaksas",IF('6a+c+n'!$Q94="N",'6a+c+n'!O94,0))</f>
        <v>0</v>
      </c>
      <c r="P94" s="77" t="n">
        <f aca="false">IF($C$4="Neattiecināmās izmaksas",IF('6a+c+n'!$Q94="N",'6a+c+n'!P94,0))</f>
        <v>0</v>
      </c>
    </row>
    <row r="95" customFormat="false" ht="11.25" hidden="false" customHeight="false" outlineLevel="0" collapsed="false">
      <c r="A95" s="13" t="n">
        <f aca="false">IF(P95=0,0,IF(COUNTBLANK(P95)=1,0,COUNTA($P$14:P95)))</f>
        <v>0</v>
      </c>
      <c r="B95" s="76" t="n">
        <f aca="false">IF($C$4="Neattiecināmās izmaksas",IF('6a+c+n'!$Q95="N",'6a+c+n'!B95,0))</f>
        <v>0</v>
      </c>
      <c r="C95" s="76" t="n">
        <f aca="false">IF($C$4="Neattiecināmās izmaksas",IF('6a+c+n'!$Q95="N",'6a+c+n'!C95,0))</f>
        <v>0</v>
      </c>
      <c r="D95" s="76" t="n">
        <f aca="false">IF($C$4="Neattiecināmās izmaksas",IF('6a+c+n'!$Q95="N",'6a+c+n'!D95,0))</f>
        <v>0</v>
      </c>
      <c r="E95" s="77"/>
      <c r="F95" s="75"/>
      <c r="G95" s="76"/>
      <c r="H95" s="76" t="n">
        <f aca="false">IF($C$4="Neattiecināmās izmaksas",IF('6a+c+n'!$Q95="N",'6a+c+n'!H95,0))</f>
        <v>0</v>
      </c>
      <c r="I95" s="76"/>
      <c r="J95" s="76"/>
      <c r="K95" s="77" t="n">
        <f aca="false">IF($C$4="Neattiecināmās izmaksas",IF('6a+c+n'!$Q95="N",'6a+c+n'!K95,0))</f>
        <v>0</v>
      </c>
      <c r="L95" s="238" t="n">
        <f aca="false">IF($C$4="Neattiecināmās izmaksas",IF('6a+c+n'!$Q95="N",'6a+c+n'!L95,0))</f>
        <v>0</v>
      </c>
      <c r="M95" s="76" t="n">
        <f aca="false">IF($C$4="Neattiecināmās izmaksas",IF('6a+c+n'!$Q95="N",'6a+c+n'!M95,0))</f>
        <v>0</v>
      </c>
      <c r="N95" s="76" t="n">
        <f aca="false">IF($C$4="Neattiecināmās izmaksas",IF('6a+c+n'!$Q95="N",'6a+c+n'!N95,0))</f>
        <v>0</v>
      </c>
      <c r="O95" s="76" t="n">
        <f aca="false">IF($C$4="Neattiecināmās izmaksas",IF('6a+c+n'!$Q95="N",'6a+c+n'!O95,0))</f>
        <v>0</v>
      </c>
      <c r="P95" s="77" t="n">
        <f aca="false">IF($C$4="Neattiecināmās izmaksas",IF('6a+c+n'!$Q95="N",'6a+c+n'!P95,0))</f>
        <v>0</v>
      </c>
    </row>
    <row r="96" customFormat="false" ht="11.25" hidden="false" customHeight="false" outlineLevel="0" collapsed="false">
      <c r="A96" s="13" t="n">
        <f aca="false">IF(P96=0,0,IF(COUNTBLANK(P96)=1,0,COUNTA($P$14:P96)))</f>
        <v>0</v>
      </c>
      <c r="B96" s="76" t="n">
        <f aca="false">IF($C$4="Neattiecināmās izmaksas",IF('6a+c+n'!$Q96="N",'6a+c+n'!B96,0))</f>
        <v>0</v>
      </c>
      <c r="C96" s="76" t="n">
        <f aca="false">IF($C$4="Neattiecināmās izmaksas",IF('6a+c+n'!$Q96="N",'6a+c+n'!C96,0))</f>
        <v>0</v>
      </c>
      <c r="D96" s="76" t="n">
        <f aca="false">IF($C$4="Neattiecināmās izmaksas",IF('6a+c+n'!$Q96="N",'6a+c+n'!D96,0))</f>
        <v>0</v>
      </c>
      <c r="E96" s="77"/>
      <c r="F96" s="75"/>
      <c r="G96" s="76"/>
      <c r="H96" s="76" t="n">
        <f aca="false">IF($C$4="Neattiecināmās izmaksas",IF('6a+c+n'!$Q96="N",'6a+c+n'!H96,0))</f>
        <v>0</v>
      </c>
      <c r="I96" s="76"/>
      <c r="J96" s="76"/>
      <c r="K96" s="77" t="n">
        <f aca="false">IF($C$4="Neattiecināmās izmaksas",IF('6a+c+n'!$Q96="N",'6a+c+n'!K96,0))</f>
        <v>0</v>
      </c>
      <c r="L96" s="238" t="n">
        <f aca="false">IF($C$4="Neattiecināmās izmaksas",IF('6a+c+n'!$Q96="N",'6a+c+n'!L96,0))</f>
        <v>0</v>
      </c>
      <c r="M96" s="76" t="n">
        <f aca="false">IF($C$4="Neattiecināmās izmaksas",IF('6a+c+n'!$Q96="N",'6a+c+n'!M96,0))</f>
        <v>0</v>
      </c>
      <c r="N96" s="76" t="n">
        <f aca="false">IF($C$4="Neattiecināmās izmaksas",IF('6a+c+n'!$Q96="N",'6a+c+n'!N96,0))</f>
        <v>0</v>
      </c>
      <c r="O96" s="76" t="n">
        <f aca="false">IF($C$4="Neattiecināmās izmaksas",IF('6a+c+n'!$Q96="N",'6a+c+n'!O96,0))</f>
        <v>0</v>
      </c>
      <c r="P96" s="77" t="n">
        <f aca="false">IF($C$4="Neattiecināmās izmaksas",IF('6a+c+n'!$Q96="N",'6a+c+n'!P96,0))</f>
        <v>0</v>
      </c>
    </row>
    <row r="97" customFormat="false" ht="11.25" hidden="false" customHeight="false" outlineLevel="0" collapsed="false">
      <c r="A97" s="13" t="n">
        <f aca="false">IF(P97=0,0,IF(COUNTBLANK(P97)=1,0,COUNTA($P$14:P97)))</f>
        <v>0</v>
      </c>
      <c r="B97" s="76" t="n">
        <f aca="false">IF($C$4="Neattiecināmās izmaksas",IF('6a+c+n'!$Q97="N",'6a+c+n'!B97,0))</f>
        <v>0</v>
      </c>
      <c r="C97" s="76" t="n">
        <f aca="false">IF($C$4="Neattiecināmās izmaksas",IF('6a+c+n'!$Q97="N",'6a+c+n'!C97,0))</f>
        <v>0</v>
      </c>
      <c r="D97" s="76" t="n">
        <f aca="false">IF($C$4="Neattiecināmās izmaksas",IF('6a+c+n'!$Q97="N",'6a+c+n'!D97,0))</f>
        <v>0</v>
      </c>
      <c r="E97" s="77"/>
      <c r="F97" s="75"/>
      <c r="G97" s="76"/>
      <c r="H97" s="76" t="n">
        <f aca="false">IF($C$4="Neattiecināmās izmaksas",IF('6a+c+n'!$Q97="N",'6a+c+n'!H97,0))</f>
        <v>0</v>
      </c>
      <c r="I97" s="76"/>
      <c r="J97" s="76"/>
      <c r="K97" s="77" t="n">
        <f aca="false">IF($C$4="Neattiecināmās izmaksas",IF('6a+c+n'!$Q97="N",'6a+c+n'!K97,0))</f>
        <v>0</v>
      </c>
      <c r="L97" s="238" t="n">
        <f aca="false">IF($C$4="Neattiecināmās izmaksas",IF('6a+c+n'!$Q97="N",'6a+c+n'!L97,0))</f>
        <v>0</v>
      </c>
      <c r="M97" s="76" t="n">
        <f aca="false">IF($C$4="Neattiecināmās izmaksas",IF('6a+c+n'!$Q97="N",'6a+c+n'!M97,0))</f>
        <v>0</v>
      </c>
      <c r="N97" s="76" t="n">
        <f aca="false">IF($C$4="Neattiecināmās izmaksas",IF('6a+c+n'!$Q97="N",'6a+c+n'!N97,0))</f>
        <v>0</v>
      </c>
      <c r="O97" s="76" t="n">
        <f aca="false">IF($C$4="Neattiecināmās izmaksas",IF('6a+c+n'!$Q97="N",'6a+c+n'!O97,0))</f>
        <v>0</v>
      </c>
      <c r="P97" s="77" t="n">
        <f aca="false">IF($C$4="Neattiecināmās izmaksas",IF('6a+c+n'!$Q97="N",'6a+c+n'!P97,0))</f>
        <v>0</v>
      </c>
    </row>
    <row r="98" customFormat="false" ht="11.25" hidden="false" customHeight="false" outlineLevel="0" collapsed="false">
      <c r="A98" s="13" t="n">
        <f aca="false">IF(P98=0,0,IF(COUNTBLANK(P98)=1,0,COUNTA($P$14:P98)))</f>
        <v>0</v>
      </c>
      <c r="B98" s="76" t="n">
        <f aca="false">IF($C$4="Neattiecināmās izmaksas",IF('6a+c+n'!$Q98="N",'6a+c+n'!B98,0))</f>
        <v>0</v>
      </c>
      <c r="C98" s="76" t="n">
        <f aca="false">IF($C$4="Neattiecināmās izmaksas",IF('6a+c+n'!$Q98="N",'6a+c+n'!C98,0))</f>
        <v>0</v>
      </c>
      <c r="D98" s="76" t="n">
        <f aca="false">IF($C$4="Neattiecināmās izmaksas",IF('6a+c+n'!$Q98="N",'6a+c+n'!D98,0))</f>
        <v>0</v>
      </c>
      <c r="E98" s="77"/>
      <c r="F98" s="75"/>
      <c r="G98" s="76"/>
      <c r="H98" s="76" t="n">
        <f aca="false">IF($C$4="Neattiecināmās izmaksas",IF('6a+c+n'!$Q98="N",'6a+c+n'!H98,0))</f>
        <v>0</v>
      </c>
      <c r="I98" s="76"/>
      <c r="J98" s="76"/>
      <c r="K98" s="77" t="n">
        <f aca="false">IF($C$4="Neattiecināmās izmaksas",IF('6a+c+n'!$Q98="N",'6a+c+n'!K98,0))</f>
        <v>0</v>
      </c>
      <c r="L98" s="238" t="n">
        <f aca="false">IF($C$4="Neattiecināmās izmaksas",IF('6a+c+n'!$Q98="N",'6a+c+n'!L98,0))</f>
        <v>0</v>
      </c>
      <c r="M98" s="76" t="n">
        <f aca="false">IF($C$4="Neattiecināmās izmaksas",IF('6a+c+n'!$Q98="N",'6a+c+n'!M98,0))</f>
        <v>0</v>
      </c>
      <c r="N98" s="76" t="n">
        <f aca="false">IF($C$4="Neattiecināmās izmaksas",IF('6a+c+n'!$Q98="N",'6a+c+n'!N98,0))</f>
        <v>0</v>
      </c>
      <c r="O98" s="76" t="n">
        <f aca="false">IF($C$4="Neattiecināmās izmaksas",IF('6a+c+n'!$Q98="N",'6a+c+n'!O98,0))</f>
        <v>0</v>
      </c>
      <c r="P98" s="77" t="n">
        <f aca="false">IF($C$4="Neattiecināmās izmaksas",IF('6a+c+n'!$Q98="N",'6a+c+n'!P98,0))</f>
        <v>0</v>
      </c>
    </row>
    <row r="99" customFormat="false" ht="11.25" hidden="false" customHeight="false" outlineLevel="0" collapsed="false">
      <c r="A99" s="13" t="n">
        <f aca="false">IF(P99=0,0,IF(COUNTBLANK(P99)=1,0,COUNTA($P$14:P99)))</f>
        <v>0</v>
      </c>
      <c r="B99" s="76" t="n">
        <f aca="false">IF($C$4="Neattiecināmās izmaksas",IF('6a+c+n'!$Q99="N",'6a+c+n'!B99,0))</f>
        <v>0</v>
      </c>
      <c r="C99" s="76" t="n">
        <f aca="false">IF($C$4="Neattiecināmās izmaksas",IF('6a+c+n'!$Q99="N",'6a+c+n'!C99,0))</f>
        <v>0</v>
      </c>
      <c r="D99" s="76" t="n">
        <f aca="false">IF($C$4="Neattiecināmās izmaksas",IF('6a+c+n'!$Q99="N",'6a+c+n'!D99,0))</f>
        <v>0</v>
      </c>
      <c r="E99" s="77"/>
      <c r="F99" s="75"/>
      <c r="G99" s="76"/>
      <c r="H99" s="76" t="n">
        <f aca="false">IF($C$4="Neattiecināmās izmaksas",IF('6a+c+n'!$Q99="N",'6a+c+n'!H99,0))</f>
        <v>0</v>
      </c>
      <c r="I99" s="76"/>
      <c r="J99" s="76"/>
      <c r="K99" s="77" t="n">
        <f aca="false">IF($C$4="Neattiecināmās izmaksas",IF('6a+c+n'!$Q99="N",'6a+c+n'!K99,0))</f>
        <v>0</v>
      </c>
      <c r="L99" s="238" t="n">
        <f aca="false">IF($C$4="Neattiecināmās izmaksas",IF('6a+c+n'!$Q99="N",'6a+c+n'!L99,0))</f>
        <v>0</v>
      </c>
      <c r="M99" s="76" t="n">
        <f aca="false">IF($C$4="Neattiecināmās izmaksas",IF('6a+c+n'!$Q99="N",'6a+c+n'!M99,0))</f>
        <v>0</v>
      </c>
      <c r="N99" s="76" t="n">
        <f aca="false">IF($C$4="Neattiecināmās izmaksas",IF('6a+c+n'!$Q99="N",'6a+c+n'!N99,0))</f>
        <v>0</v>
      </c>
      <c r="O99" s="76" t="n">
        <f aca="false">IF($C$4="Neattiecināmās izmaksas",IF('6a+c+n'!$Q99="N",'6a+c+n'!O99,0))</f>
        <v>0</v>
      </c>
      <c r="P99" s="77" t="n">
        <f aca="false">IF($C$4="Neattiecināmās izmaksas",IF('6a+c+n'!$Q99="N",'6a+c+n'!P99,0))</f>
        <v>0</v>
      </c>
    </row>
    <row r="100" customFormat="false" ht="11.25" hidden="false" customHeight="false" outlineLevel="0" collapsed="false">
      <c r="A100" s="13" t="n">
        <f aca="false">IF(P100=0,0,IF(COUNTBLANK(P100)=1,0,COUNTA($P$14:P100)))</f>
        <v>0</v>
      </c>
      <c r="B100" s="76" t="n">
        <f aca="false">IF($C$4="Neattiecināmās izmaksas",IF('6a+c+n'!$Q100="N",'6a+c+n'!B100,0))</f>
        <v>0</v>
      </c>
      <c r="C100" s="76" t="n">
        <f aca="false">IF($C$4="Neattiecināmās izmaksas",IF('6a+c+n'!$Q100="N",'6a+c+n'!C100,0))</f>
        <v>0</v>
      </c>
      <c r="D100" s="76" t="n">
        <f aca="false">IF($C$4="Neattiecināmās izmaksas",IF('6a+c+n'!$Q100="N",'6a+c+n'!D100,0))</f>
        <v>0</v>
      </c>
      <c r="E100" s="77"/>
      <c r="F100" s="75"/>
      <c r="G100" s="76"/>
      <c r="H100" s="76" t="n">
        <f aca="false">IF($C$4="Neattiecināmās izmaksas",IF('6a+c+n'!$Q100="N",'6a+c+n'!H100,0))</f>
        <v>0</v>
      </c>
      <c r="I100" s="76"/>
      <c r="J100" s="76"/>
      <c r="K100" s="77" t="n">
        <f aca="false">IF($C$4="Neattiecināmās izmaksas",IF('6a+c+n'!$Q100="N",'6a+c+n'!K100,0))</f>
        <v>0</v>
      </c>
      <c r="L100" s="238" t="n">
        <f aca="false">IF($C$4="Neattiecināmās izmaksas",IF('6a+c+n'!$Q100="N",'6a+c+n'!L100,0))</f>
        <v>0</v>
      </c>
      <c r="M100" s="76" t="n">
        <f aca="false">IF($C$4="Neattiecināmās izmaksas",IF('6a+c+n'!$Q100="N",'6a+c+n'!M100,0))</f>
        <v>0</v>
      </c>
      <c r="N100" s="76" t="n">
        <f aca="false">IF($C$4="Neattiecināmās izmaksas",IF('6a+c+n'!$Q100="N",'6a+c+n'!N100,0))</f>
        <v>0</v>
      </c>
      <c r="O100" s="76" t="n">
        <f aca="false">IF($C$4="Neattiecināmās izmaksas",IF('6a+c+n'!$Q100="N",'6a+c+n'!O100,0))</f>
        <v>0</v>
      </c>
      <c r="P100" s="77" t="n">
        <f aca="false">IF($C$4="Neattiecināmās izmaksas",IF('6a+c+n'!$Q100="N",'6a+c+n'!P100,0))</f>
        <v>0</v>
      </c>
    </row>
    <row r="101" customFormat="false" ht="11.25" hidden="false" customHeight="false" outlineLevel="0" collapsed="false">
      <c r="A101" s="13" t="n">
        <f aca="false">IF(P101=0,0,IF(COUNTBLANK(P101)=1,0,COUNTA($P$14:P101)))</f>
        <v>0</v>
      </c>
      <c r="B101" s="76" t="n">
        <f aca="false">IF($C$4="Neattiecināmās izmaksas",IF('6a+c+n'!$Q101="N",'6a+c+n'!B101,0))</f>
        <v>0</v>
      </c>
      <c r="C101" s="76" t="n">
        <f aca="false">IF($C$4="Neattiecināmās izmaksas",IF('6a+c+n'!$Q101="N",'6a+c+n'!C101,0))</f>
        <v>0</v>
      </c>
      <c r="D101" s="76" t="n">
        <f aca="false">IF($C$4="Neattiecināmās izmaksas",IF('6a+c+n'!$Q101="N",'6a+c+n'!D101,0))</f>
        <v>0</v>
      </c>
      <c r="E101" s="77"/>
      <c r="F101" s="75"/>
      <c r="G101" s="76"/>
      <c r="H101" s="76" t="n">
        <f aca="false">IF($C$4="Neattiecināmās izmaksas",IF('6a+c+n'!$Q101="N",'6a+c+n'!H101,0))</f>
        <v>0</v>
      </c>
      <c r="I101" s="76"/>
      <c r="J101" s="76"/>
      <c r="K101" s="77" t="n">
        <f aca="false">IF($C$4="Neattiecināmās izmaksas",IF('6a+c+n'!$Q101="N",'6a+c+n'!K101,0))</f>
        <v>0</v>
      </c>
      <c r="L101" s="238" t="n">
        <f aca="false">IF($C$4="Neattiecināmās izmaksas",IF('6a+c+n'!$Q101="N",'6a+c+n'!L101,0))</f>
        <v>0</v>
      </c>
      <c r="M101" s="76" t="n">
        <f aca="false">IF($C$4="Neattiecināmās izmaksas",IF('6a+c+n'!$Q101="N",'6a+c+n'!M101,0))</f>
        <v>0</v>
      </c>
      <c r="N101" s="76" t="n">
        <f aca="false">IF($C$4="Neattiecināmās izmaksas",IF('6a+c+n'!$Q101="N",'6a+c+n'!N101,0))</f>
        <v>0</v>
      </c>
      <c r="O101" s="76" t="n">
        <f aca="false">IF($C$4="Neattiecināmās izmaksas",IF('6a+c+n'!$Q101="N",'6a+c+n'!O101,0))</f>
        <v>0</v>
      </c>
      <c r="P101" s="77" t="n">
        <f aca="false">IF($C$4="Neattiecināmās izmaksas",IF('6a+c+n'!$Q101="N",'6a+c+n'!P101,0))</f>
        <v>0</v>
      </c>
    </row>
    <row r="102" customFormat="false" ht="11.25" hidden="false" customHeight="false" outlineLevel="0" collapsed="false">
      <c r="A102" s="13" t="n">
        <f aca="false">IF(P102=0,0,IF(COUNTBLANK(P102)=1,0,COUNTA($P$14:P102)))</f>
        <v>0</v>
      </c>
      <c r="B102" s="76" t="n">
        <f aca="false">IF($C$4="Neattiecināmās izmaksas",IF('6a+c+n'!$Q102="N",'6a+c+n'!B102,0))</f>
        <v>0</v>
      </c>
      <c r="C102" s="76" t="n">
        <f aca="false">IF($C$4="Neattiecināmās izmaksas",IF('6a+c+n'!$Q102="N",'6a+c+n'!C102,0))</f>
        <v>0</v>
      </c>
      <c r="D102" s="76" t="n">
        <f aca="false">IF($C$4="Neattiecināmās izmaksas",IF('6a+c+n'!$Q102="N",'6a+c+n'!D102,0))</f>
        <v>0</v>
      </c>
      <c r="E102" s="77"/>
      <c r="F102" s="75"/>
      <c r="G102" s="76"/>
      <c r="H102" s="76" t="n">
        <f aca="false">IF($C$4="Neattiecināmās izmaksas",IF('6a+c+n'!$Q102="N",'6a+c+n'!H102,0))</f>
        <v>0</v>
      </c>
      <c r="I102" s="76"/>
      <c r="J102" s="76"/>
      <c r="K102" s="77" t="n">
        <f aca="false">IF($C$4="Neattiecināmās izmaksas",IF('6a+c+n'!$Q102="N",'6a+c+n'!K102,0))</f>
        <v>0</v>
      </c>
      <c r="L102" s="238" t="n">
        <f aca="false">IF($C$4="Neattiecināmās izmaksas",IF('6a+c+n'!$Q102="N",'6a+c+n'!L102,0))</f>
        <v>0</v>
      </c>
      <c r="M102" s="76" t="n">
        <f aca="false">IF($C$4="Neattiecināmās izmaksas",IF('6a+c+n'!$Q102="N",'6a+c+n'!M102,0))</f>
        <v>0</v>
      </c>
      <c r="N102" s="76" t="n">
        <f aca="false">IF($C$4="Neattiecināmās izmaksas",IF('6a+c+n'!$Q102="N",'6a+c+n'!N102,0))</f>
        <v>0</v>
      </c>
      <c r="O102" s="76" t="n">
        <f aca="false">IF($C$4="Neattiecināmās izmaksas",IF('6a+c+n'!$Q102="N",'6a+c+n'!O102,0))</f>
        <v>0</v>
      </c>
      <c r="P102" s="77" t="n">
        <f aca="false">IF($C$4="Neattiecināmās izmaksas",IF('6a+c+n'!$Q102="N",'6a+c+n'!P102,0))</f>
        <v>0</v>
      </c>
    </row>
    <row r="103" customFormat="false" ht="11.25" hidden="false" customHeight="false" outlineLevel="0" collapsed="false">
      <c r="A103" s="13" t="n">
        <f aca="false">IF(P103=0,0,IF(COUNTBLANK(P103)=1,0,COUNTA($P$14:P103)))</f>
        <v>0</v>
      </c>
      <c r="B103" s="76" t="n">
        <f aca="false">IF($C$4="Neattiecināmās izmaksas",IF('6a+c+n'!$Q103="N",'6a+c+n'!B103,0))</f>
        <v>0</v>
      </c>
      <c r="C103" s="76" t="n">
        <f aca="false">IF($C$4="Neattiecināmās izmaksas",IF('6a+c+n'!$Q103="N",'6a+c+n'!C103,0))</f>
        <v>0</v>
      </c>
      <c r="D103" s="76" t="n">
        <f aca="false">IF($C$4="Neattiecināmās izmaksas",IF('6a+c+n'!$Q103="N",'6a+c+n'!D103,0))</f>
        <v>0</v>
      </c>
      <c r="E103" s="77"/>
      <c r="F103" s="75"/>
      <c r="G103" s="76"/>
      <c r="H103" s="76" t="n">
        <f aca="false">IF($C$4="Neattiecināmās izmaksas",IF('6a+c+n'!$Q103="N",'6a+c+n'!H103,0))</f>
        <v>0</v>
      </c>
      <c r="I103" s="76"/>
      <c r="J103" s="76"/>
      <c r="K103" s="77" t="n">
        <f aca="false">IF($C$4="Neattiecināmās izmaksas",IF('6a+c+n'!$Q103="N",'6a+c+n'!K103,0))</f>
        <v>0</v>
      </c>
      <c r="L103" s="238" t="n">
        <f aca="false">IF($C$4="Neattiecināmās izmaksas",IF('6a+c+n'!$Q103="N",'6a+c+n'!L103,0))</f>
        <v>0</v>
      </c>
      <c r="M103" s="76" t="n">
        <f aca="false">IF($C$4="Neattiecināmās izmaksas",IF('6a+c+n'!$Q103="N",'6a+c+n'!M103,0))</f>
        <v>0</v>
      </c>
      <c r="N103" s="76" t="n">
        <f aca="false">IF($C$4="Neattiecināmās izmaksas",IF('6a+c+n'!$Q103="N",'6a+c+n'!N103,0))</f>
        <v>0</v>
      </c>
      <c r="O103" s="76" t="n">
        <f aca="false">IF($C$4="Neattiecināmās izmaksas",IF('6a+c+n'!$Q103="N",'6a+c+n'!O103,0))</f>
        <v>0</v>
      </c>
      <c r="P103" s="77" t="n">
        <f aca="false">IF($C$4="Neattiecināmās izmaksas",IF('6a+c+n'!$Q103="N",'6a+c+n'!P103,0))</f>
        <v>0</v>
      </c>
    </row>
    <row r="104" customFormat="false" ht="11.25" hidden="false" customHeight="false" outlineLevel="0" collapsed="false">
      <c r="A104" s="13" t="n">
        <f aca="false">IF(P104=0,0,IF(COUNTBLANK(P104)=1,0,COUNTA($P$14:P104)))</f>
        <v>0</v>
      </c>
      <c r="B104" s="76" t="n">
        <f aca="false">IF($C$4="Neattiecināmās izmaksas",IF('6a+c+n'!$Q104="N",'6a+c+n'!B104,0))</f>
        <v>0</v>
      </c>
      <c r="C104" s="76" t="n">
        <f aca="false">IF($C$4="Neattiecināmās izmaksas",IF('6a+c+n'!$Q104="N",'6a+c+n'!C104,0))</f>
        <v>0</v>
      </c>
      <c r="D104" s="76" t="n">
        <f aca="false">IF($C$4="Neattiecināmās izmaksas",IF('6a+c+n'!$Q104="N",'6a+c+n'!D104,0))</f>
        <v>0</v>
      </c>
      <c r="E104" s="77"/>
      <c r="F104" s="75"/>
      <c r="G104" s="76"/>
      <c r="H104" s="76" t="n">
        <f aca="false">IF($C$4="Neattiecināmās izmaksas",IF('6a+c+n'!$Q104="N",'6a+c+n'!H104,0))</f>
        <v>0</v>
      </c>
      <c r="I104" s="76"/>
      <c r="J104" s="76"/>
      <c r="K104" s="77" t="n">
        <f aca="false">IF($C$4="Neattiecināmās izmaksas",IF('6a+c+n'!$Q104="N",'6a+c+n'!K104,0))</f>
        <v>0</v>
      </c>
      <c r="L104" s="238" t="n">
        <f aca="false">IF($C$4="Neattiecināmās izmaksas",IF('6a+c+n'!$Q104="N",'6a+c+n'!L104,0))</f>
        <v>0</v>
      </c>
      <c r="M104" s="76" t="n">
        <f aca="false">IF($C$4="Neattiecināmās izmaksas",IF('6a+c+n'!$Q104="N",'6a+c+n'!M104,0))</f>
        <v>0</v>
      </c>
      <c r="N104" s="76" t="n">
        <f aca="false">IF($C$4="Neattiecināmās izmaksas",IF('6a+c+n'!$Q104="N",'6a+c+n'!N104,0))</f>
        <v>0</v>
      </c>
      <c r="O104" s="76" t="n">
        <f aca="false">IF($C$4="Neattiecināmās izmaksas",IF('6a+c+n'!$Q104="N",'6a+c+n'!O104,0))</f>
        <v>0</v>
      </c>
      <c r="P104" s="77" t="n">
        <f aca="false">IF($C$4="Neattiecināmās izmaksas",IF('6a+c+n'!$Q104="N",'6a+c+n'!P104,0))</f>
        <v>0</v>
      </c>
    </row>
    <row r="105" customFormat="false" ht="11.25" hidden="false" customHeight="false" outlineLevel="0" collapsed="false">
      <c r="A105" s="13" t="n">
        <f aca="false">IF(P105=0,0,IF(COUNTBLANK(P105)=1,0,COUNTA($P$14:P105)))</f>
        <v>0</v>
      </c>
      <c r="B105" s="76" t="n">
        <f aca="false">IF($C$4="Neattiecināmās izmaksas",IF('6a+c+n'!$Q105="N",'6a+c+n'!B105,0))</f>
        <v>0</v>
      </c>
      <c r="C105" s="76" t="n">
        <f aca="false">IF($C$4="Neattiecināmās izmaksas",IF('6a+c+n'!$Q105="N",'6a+c+n'!C105,0))</f>
        <v>0</v>
      </c>
      <c r="D105" s="76" t="n">
        <f aca="false">IF($C$4="Neattiecināmās izmaksas",IF('6a+c+n'!$Q105="N",'6a+c+n'!D105,0))</f>
        <v>0</v>
      </c>
      <c r="E105" s="77"/>
      <c r="F105" s="75"/>
      <c r="G105" s="76"/>
      <c r="H105" s="76" t="n">
        <f aca="false">IF($C$4="Neattiecināmās izmaksas",IF('6a+c+n'!$Q105="N",'6a+c+n'!H105,0))</f>
        <v>0</v>
      </c>
      <c r="I105" s="76"/>
      <c r="J105" s="76"/>
      <c r="K105" s="77" t="n">
        <f aca="false">IF($C$4="Neattiecināmās izmaksas",IF('6a+c+n'!$Q105="N",'6a+c+n'!K105,0))</f>
        <v>0</v>
      </c>
      <c r="L105" s="238" t="n">
        <f aca="false">IF($C$4="Neattiecināmās izmaksas",IF('6a+c+n'!$Q105="N",'6a+c+n'!L105,0))</f>
        <v>0</v>
      </c>
      <c r="M105" s="76" t="n">
        <f aca="false">IF($C$4="Neattiecināmās izmaksas",IF('6a+c+n'!$Q105="N",'6a+c+n'!M105,0))</f>
        <v>0</v>
      </c>
      <c r="N105" s="76" t="n">
        <f aca="false">IF($C$4="Neattiecināmās izmaksas",IF('6a+c+n'!$Q105="N",'6a+c+n'!N105,0))</f>
        <v>0</v>
      </c>
      <c r="O105" s="76" t="n">
        <f aca="false">IF($C$4="Neattiecināmās izmaksas",IF('6a+c+n'!$Q105="N",'6a+c+n'!O105,0))</f>
        <v>0</v>
      </c>
      <c r="P105" s="77" t="n">
        <f aca="false">IF($C$4="Neattiecināmās izmaksas",IF('6a+c+n'!$Q105="N",'6a+c+n'!P105,0))</f>
        <v>0</v>
      </c>
    </row>
    <row r="106" customFormat="false" ht="11.25" hidden="false" customHeight="false" outlineLevel="0" collapsed="false">
      <c r="A106" s="13" t="n">
        <f aca="false">IF(P106=0,0,IF(COUNTBLANK(P106)=1,0,COUNTA($P$14:P106)))</f>
        <v>0</v>
      </c>
      <c r="B106" s="76" t="n">
        <f aca="false">IF($C$4="Neattiecināmās izmaksas",IF('6a+c+n'!$Q106="N",'6a+c+n'!B106,0))</f>
        <v>0</v>
      </c>
      <c r="C106" s="76" t="n">
        <f aca="false">IF($C$4="Neattiecināmās izmaksas",IF('6a+c+n'!$Q106="N",'6a+c+n'!C106,0))</f>
        <v>0</v>
      </c>
      <c r="D106" s="76" t="n">
        <f aca="false">IF($C$4="Neattiecināmās izmaksas",IF('6a+c+n'!$Q106="N",'6a+c+n'!D106,0))</f>
        <v>0</v>
      </c>
      <c r="E106" s="77"/>
      <c r="F106" s="75"/>
      <c r="G106" s="76"/>
      <c r="H106" s="76" t="n">
        <f aca="false">IF($C$4="Neattiecināmās izmaksas",IF('6a+c+n'!$Q106="N",'6a+c+n'!H106,0))</f>
        <v>0</v>
      </c>
      <c r="I106" s="76"/>
      <c r="J106" s="76"/>
      <c r="K106" s="77" t="n">
        <f aca="false">IF($C$4="Neattiecināmās izmaksas",IF('6a+c+n'!$Q106="N",'6a+c+n'!K106,0))</f>
        <v>0</v>
      </c>
      <c r="L106" s="238" t="n">
        <f aca="false">IF($C$4="Neattiecināmās izmaksas",IF('6a+c+n'!$Q106="N",'6a+c+n'!L106,0))</f>
        <v>0</v>
      </c>
      <c r="M106" s="76" t="n">
        <f aca="false">IF($C$4="Neattiecināmās izmaksas",IF('6a+c+n'!$Q106="N",'6a+c+n'!M106,0))</f>
        <v>0</v>
      </c>
      <c r="N106" s="76" t="n">
        <f aca="false">IF($C$4="Neattiecināmās izmaksas",IF('6a+c+n'!$Q106="N",'6a+c+n'!N106,0))</f>
        <v>0</v>
      </c>
      <c r="O106" s="76" t="n">
        <f aca="false">IF($C$4="Neattiecināmās izmaksas",IF('6a+c+n'!$Q106="N",'6a+c+n'!O106,0))</f>
        <v>0</v>
      </c>
      <c r="P106" s="77" t="n">
        <f aca="false">IF($C$4="Neattiecināmās izmaksas",IF('6a+c+n'!$Q106="N",'6a+c+n'!P106,0))</f>
        <v>0</v>
      </c>
    </row>
    <row r="107" customFormat="false" ht="11.25" hidden="false" customHeight="false" outlineLevel="0" collapsed="false">
      <c r="A107" s="13" t="n">
        <f aca="false">IF(P107=0,0,IF(COUNTBLANK(P107)=1,0,COUNTA($P$14:P107)))</f>
        <v>0</v>
      </c>
      <c r="B107" s="76" t="n">
        <f aca="false">IF($C$4="Neattiecināmās izmaksas",IF('6a+c+n'!$Q107="N",'6a+c+n'!B107,0))</f>
        <v>0</v>
      </c>
      <c r="C107" s="76" t="n">
        <f aca="false">IF($C$4="Neattiecināmās izmaksas",IF('6a+c+n'!$Q107="N",'6a+c+n'!C107,0))</f>
        <v>0</v>
      </c>
      <c r="D107" s="76" t="n">
        <f aca="false">IF($C$4="Neattiecināmās izmaksas",IF('6a+c+n'!$Q107="N",'6a+c+n'!D107,0))</f>
        <v>0</v>
      </c>
      <c r="E107" s="77"/>
      <c r="F107" s="75"/>
      <c r="G107" s="76"/>
      <c r="H107" s="76" t="n">
        <f aca="false">IF($C$4="Neattiecināmās izmaksas",IF('6a+c+n'!$Q107="N",'6a+c+n'!H107,0))</f>
        <v>0</v>
      </c>
      <c r="I107" s="76"/>
      <c r="J107" s="76"/>
      <c r="K107" s="77" t="n">
        <f aca="false">IF($C$4="Neattiecināmās izmaksas",IF('6a+c+n'!$Q107="N",'6a+c+n'!K107,0))</f>
        <v>0</v>
      </c>
      <c r="L107" s="238" t="n">
        <f aca="false">IF($C$4="Neattiecināmās izmaksas",IF('6a+c+n'!$Q107="N",'6a+c+n'!L107,0))</f>
        <v>0</v>
      </c>
      <c r="M107" s="76" t="n">
        <f aca="false">IF($C$4="Neattiecināmās izmaksas",IF('6a+c+n'!$Q107="N",'6a+c+n'!M107,0))</f>
        <v>0</v>
      </c>
      <c r="N107" s="76" t="n">
        <f aca="false">IF($C$4="Neattiecināmās izmaksas",IF('6a+c+n'!$Q107="N",'6a+c+n'!N107,0))</f>
        <v>0</v>
      </c>
      <c r="O107" s="76" t="n">
        <f aca="false">IF($C$4="Neattiecināmās izmaksas",IF('6a+c+n'!$Q107="N",'6a+c+n'!O107,0))</f>
        <v>0</v>
      </c>
      <c r="P107" s="77" t="n">
        <f aca="false">IF($C$4="Neattiecināmās izmaksas",IF('6a+c+n'!$Q107="N",'6a+c+n'!P107,0))</f>
        <v>0</v>
      </c>
    </row>
    <row r="108" customFormat="false" ht="11.25" hidden="false" customHeight="false" outlineLevel="0" collapsed="false">
      <c r="A108" s="13" t="n">
        <f aca="false">IF(P108=0,0,IF(COUNTBLANK(P108)=1,0,COUNTA($P$14:P108)))</f>
        <v>0</v>
      </c>
      <c r="B108" s="76" t="n">
        <f aca="false">IF($C$4="Neattiecināmās izmaksas",IF('6a+c+n'!$Q108="N",'6a+c+n'!B108,0))</f>
        <v>0</v>
      </c>
      <c r="C108" s="76" t="n">
        <f aca="false">IF($C$4="Neattiecināmās izmaksas",IF('6a+c+n'!$Q108="N",'6a+c+n'!C108,0))</f>
        <v>0</v>
      </c>
      <c r="D108" s="76" t="n">
        <f aca="false">IF($C$4="Neattiecināmās izmaksas",IF('6a+c+n'!$Q108="N",'6a+c+n'!D108,0))</f>
        <v>0</v>
      </c>
      <c r="E108" s="77"/>
      <c r="F108" s="75"/>
      <c r="G108" s="76"/>
      <c r="H108" s="76" t="n">
        <f aca="false">IF($C$4="Neattiecināmās izmaksas",IF('6a+c+n'!$Q108="N",'6a+c+n'!H108,0))</f>
        <v>0</v>
      </c>
      <c r="I108" s="76"/>
      <c r="J108" s="76"/>
      <c r="K108" s="77" t="n">
        <f aca="false">IF($C$4="Neattiecināmās izmaksas",IF('6a+c+n'!$Q108="N",'6a+c+n'!K108,0))</f>
        <v>0</v>
      </c>
      <c r="L108" s="238" t="n">
        <f aca="false">IF($C$4="Neattiecināmās izmaksas",IF('6a+c+n'!$Q108="N",'6a+c+n'!L108,0))</f>
        <v>0</v>
      </c>
      <c r="M108" s="76" t="n">
        <f aca="false">IF($C$4="Neattiecināmās izmaksas",IF('6a+c+n'!$Q108="N",'6a+c+n'!M108,0))</f>
        <v>0</v>
      </c>
      <c r="N108" s="76" t="n">
        <f aca="false">IF($C$4="Neattiecināmās izmaksas",IF('6a+c+n'!$Q108="N",'6a+c+n'!N108,0))</f>
        <v>0</v>
      </c>
      <c r="O108" s="76" t="n">
        <f aca="false">IF($C$4="Neattiecināmās izmaksas",IF('6a+c+n'!$Q108="N",'6a+c+n'!O108,0))</f>
        <v>0</v>
      </c>
      <c r="P108" s="77" t="n">
        <f aca="false">IF($C$4="Neattiecināmās izmaksas",IF('6a+c+n'!$Q108="N",'6a+c+n'!P108,0))</f>
        <v>0</v>
      </c>
    </row>
    <row r="109" customFormat="false" ht="11.25" hidden="false" customHeight="false" outlineLevel="0" collapsed="false">
      <c r="A109" s="13" t="n">
        <f aca="false">IF(P109=0,0,IF(COUNTBLANK(P109)=1,0,COUNTA($P$14:P109)))</f>
        <v>0</v>
      </c>
      <c r="B109" s="76" t="n">
        <f aca="false">IF($C$4="Neattiecināmās izmaksas",IF('6a+c+n'!$Q109="N",'6a+c+n'!B109,0))</f>
        <v>0</v>
      </c>
      <c r="C109" s="76" t="n">
        <f aca="false">IF($C$4="Neattiecināmās izmaksas",IF('6a+c+n'!$Q109="N",'6a+c+n'!C109,0))</f>
        <v>0</v>
      </c>
      <c r="D109" s="76" t="n">
        <f aca="false">IF($C$4="Neattiecināmās izmaksas",IF('6a+c+n'!$Q109="N",'6a+c+n'!D109,0))</f>
        <v>0</v>
      </c>
      <c r="E109" s="77"/>
      <c r="F109" s="75"/>
      <c r="G109" s="76"/>
      <c r="H109" s="76" t="n">
        <f aca="false">IF($C$4="Neattiecināmās izmaksas",IF('6a+c+n'!$Q109="N",'6a+c+n'!H109,0))</f>
        <v>0</v>
      </c>
      <c r="I109" s="76"/>
      <c r="J109" s="76"/>
      <c r="K109" s="77" t="n">
        <f aca="false">IF($C$4="Neattiecināmās izmaksas",IF('6a+c+n'!$Q109="N",'6a+c+n'!K109,0))</f>
        <v>0</v>
      </c>
      <c r="L109" s="238" t="n">
        <f aca="false">IF($C$4="Neattiecināmās izmaksas",IF('6a+c+n'!$Q109="N",'6a+c+n'!L109,0))</f>
        <v>0</v>
      </c>
      <c r="M109" s="76" t="n">
        <f aca="false">IF($C$4="Neattiecināmās izmaksas",IF('6a+c+n'!$Q109="N",'6a+c+n'!M109,0))</f>
        <v>0</v>
      </c>
      <c r="N109" s="76" t="n">
        <f aca="false">IF($C$4="Neattiecināmās izmaksas",IF('6a+c+n'!$Q109="N",'6a+c+n'!N109,0))</f>
        <v>0</v>
      </c>
      <c r="O109" s="76" t="n">
        <f aca="false">IF($C$4="Neattiecināmās izmaksas",IF('6a+c+n'!$Q109="N",'6a+c+n'!O109,0))</f>
        <v>0</v>
      </c>
      <c r="P109" s="77" t="n">
        <f aca="false">IF($C$4="Neattiecināmās izmaksas",IF('6a+c+n'!$Q109="N",'6a+c+n'!P109,0))</f>
        <v>0</v>
      </c>
    </row>
    <row r="110" customFormat="false" ht="11.25" hidden="false" customHeight="false" outlineLevel="0" collapsed="false">
      <c r="A110" s="13" t="n">
        <f aca="false">IF(P110=0,0,IF(COUNTBLANK(P110)=1,0,COUNTA($P$14:P110)))</f>
        <v>0</v>
      </c>
      <c r="B110" s="76" t="n">
        <f aca="false">IF($C$4="Neattiecināmās izmaksas",IF('6a+c+n'!$Q110="N",'6a+c+n'!B110,0))</f>
        <v>0</v>
      </c>
      <c r="C110" s="76" t="n">
        <f aca="false">IF($C$4="Neattiecināmās izmaksas",IF('6a+c+n'!$Q110="N",'6a+c+n'!C110,0))</f>
        <v>0</v>
      </c>
      <c r="D110" s="76" t="n">
        <f aca="false">IF($C$4="Neattiecināmās izmaksas",IF('6a+c+n'!$Q110="N",'6a+c+n'!D110,0))</f>
        <v>0</v>
      </c>
      <c r="E110" s="77"/>
      <c r="F110" s="75"/>
      <c r="G110" s="76"/>
      <c r="H110" s="76" t="n">
        <f aca="false">IF($C$4="Neattiecināmās izmaksas",IF('6a+c+n'!$Q110="N",'6a+c+n'!H110,0))</f>
        <v>0</v>
      </c>
      <c r="I110" s="76"/>
      <c r="J110" s="76"/>
      <c r="K110" s="77" t="n">
        <f aca="false">IF($C$4="Neattiecināmās izmaksas",IF('6a+c+n'!$Q110="N",'6a+c+n'!K110,0))</f>
        <v>0</v>
      </c>
      <c r="L110" s="238" t="n">
        <f aca="false">IF($C$4="Neattiecināmās izmaksas",IF('6a+c+n'!$Q110="N",'6a+c+n'!L110,0))</f>
        <v>0</v>
      </c>
      <c r="M110" s="76" t="n">
        <f aca="false">IF($C$4="Neattiecināmās izmaksas",IF('6a+c+n'!$Q110="N",'6a+c+n'!M110,0))</f>
        <v>0</v>
      </c>
      <c r="N110" s="76" t="n">
        <f aca="false">IF($C$4="Neattiecināmās izmaksas",IF('6a+c+n'!$Q110="N",'6a+c+n'!N110,0))</f>
        <v>0</v>
      </c>
      <c r="O110" s="76" t="n">
        <f aca="false">IF($C$4="Neattiecināmās izmaksas",IF('6a+c+n'!$Q110="N",'6a+c+n'!O110,0))</f>
        <v>0</v>
      </c>
      <c r="P110" s="77" t="n">
        <f aca="false">IF($C$4="Neattiecināmās izmaksas",IF('6a+c+n'!$Q110="N",'6a+c+n'!P110,0))</f>
        <v>0</v>
      </c>
    </row>
    <row r="111" customFormat="false" ht="11.25" hidden="false" customHeight="false" outlineLevel="0" collapsed="false">
      <c r="A111" s="13" t="n">
        <f aca="false">IF(P111=0,0,IF(COUNTBLANK(P111)=1,0,COUNTA($P$14:P111)))</f>
        <v>0</v>
      </c>
      <c r="B111" s="76" t="n">
        <f aca="false">IF($C$4="Neattiecināmās izmaksas",IF('6a+c+n'!$Q111="N",'6a+c+n'!B111,0))</f>
        <v>0</v>
      </c>
      <c r="C111" s="76" t="n">
        <f aca="false">IF($C$4="Neattiecināmās izmaksas",IF('6a+c+n'!$Q111="N",'6a+c+n'!C111,0))</f>
        <v>0</v>
      </c>
      <c r="D111" s="76" t="n">
        <f aca="false">IF($C$4="Neattiecināmās izmaksas",IF('6a+c+n'!$Q111="N",'6a+c+n'!D111,0))</f>
        <v>0</v>
      </c>
      <c r="E111" s="77"/>
      <c r="F111" s="75"/>
      <c r="G111" s="76"/>
      <c r="H111" s="76" t="n">
        <f aca="false">IF($C$4="Neattiecināmās izmaksas",IF('6a+c+n'!$Q111="N",'6a+c+n'!H111,0))</f>
        <v>0</v>
      </c>
      <c r="I111" s="76"/>
      <c r="J111" s="76"/>
      <c r="K111" s="77" t="n">
        <f aca="false">IF($C$4="Neattiecināmās izmaksas",IF('6a+c+n'!$Q111="N",'6a+c+n'!K111,0))</f>
        <v>0</v>
      </c>
      <c r="L111" s="238" t="n">
        <f aca="false">IF($C$4="Neattiecināmās izmaksas",IF('6a+c+n'!$Q111="N",'6a+c+n'!L111,0))</f>
        <v>0</v>
      </c>
      <c r="M111" s="76" t="n">
        <f aca="false">IF($C$4="Neattiecināmās izmaksas",IF('6a+c+n'!$Q111="N",'6a+c+n'!M111,0))</f>
        <v>0</v>
      </c>
      <c r="N111" s="76" t="n">
        <f aca="false">IF($C$4="Neattiecināmās izmaksas",IF('6a+c+n'!$Q111="N",'6a+c+n'!N111,0))</f>
        <v>0</v>
      </c>
      <c r="O111" s="76" t="n">
        <f aca="false">IF($C$4="Neattiecināmās izmaksas",IF('6a+c+n'!$Q111="N",'6a+c+n'!O111,0))</f>
        <v>0</v>
      </c>
      <c r="P111" s="77" t="n">
        <f aca="false">IF($C$4="Neattiecināmās izmaksas",IF('6a+c+n'!$Q111="N",'6a+c+n'!P111,0))</f>
        <v>0</v>
      </c>
    </row>
    <row r="112" customFormat="false" ht="11.25" hidden="false" customHeight="false" outlineLevel="0" collapsed="false">
      <c r="A112" s="13" t="n">
        <f aca="false">IF(P112=0,0,IF(COUNTBLANK(P112)=1,0,COUNTA($P$14:P112)))</f>
        <v>0</v>
      </c>
      <c r="B112" s="76" t="n">
        <f aca="false">IF($C$4="Neattiecināmās izmaksas",IF('6a+c+n'!$Q112="N",'6a+c+n'!B112,0))</f>
        <v>0</v>
      </c>
      <c r="C112" s="76" t="n">
        <f aca="false">IF($C$4="Neattiecināmās izmaksas",IF('6a+c+n'!$Q112="N",'6a+c+n'!C112,0))</f>
        <v>0</v>
      </c>
      <c r="D112" s="76" t="n">
        <f aca="false">IF($C$4="Neattiecināmās izmaksas",IF('6a+c+n'!$Q112="N",'6a+c+n'!D112,0))</f>
        <v>0</v>
      </c>
      <c r="E112" s="77"/>
      <c r="F112" s="75"/>
      <c r="G112" s="76"/>
      <c r="H112" s="76" t="n">
        <f aca="false">IF($C$4="Neattiecināmās izmaksas",IF('6a+c+n'!$Q112="N",'6a+c+n'!H112,0))</f>
        <v>0</v>
      </c>
      <c r="I112" s="76"/>
      <c r="J112" s="76"/>
      <c r="K112" s="77" t="n">
        <f aca="false">IF($C$4="Neattiecināmās izmaksas",IF('6a+c+n'!$Q112="N",'6a+c+n'!K112,0))</f>
        <v>0</v>
      </c>
      <c r="L112" s="238" t="n">
        <f aca="false">IF($C$4="Neattiecināmās izmaksas",IF('6a+c+n'!$Q112="N",'6a+c+n'!L112,0))</f>
        <v>0</v>
      </c>
      <c r="M112" s="76" t="n">
        <f aca="false">IF($C$4="Neattiecināmās izmaksas",IF('6a+c+n'!$Q112="N",'6a+c+n'!M112,0))</f>
        <v>0</v>
      </c>
      <c r="N112" s="76" t="n">
        <f aca="false">IF($C$4="Neattiecināmās izmaksas",IF('6a+c+n'!$Q112="N",'6a+c+n'!N112,0))</f>
        <v>0</v>
      </c>
      <c r="O112" s="76" t="n">
        <f aca="false">IF($C$4="Neattiecināmās izmaksas",IF('6a+c+n'!$Q112="N",'6a+c+n'!O112,0))</f>
        <v>0</v>
      </c>
      <c r="P112" s="77" t="n">
        <f aca="false">IF($C$4="Neattiecināmās izmaksas",IF('6a+c+n'!$Q112="N",'6a+c+n'!P112,0))</f>
        <v>0</v>
      </c>
    </row>
    <row r="113" customFormat="false" ht="11.25" hidden="false" customHeight="false" outlineLevel="0" collapsed="false">
      <c r="A113" s="13" t="n">
        <f aca="false">IF(P113=0,0,IF(COUNTBLANK(P113)=1,0,COUNTA($P$14:P113)))</f>
        <v>0</v>
      </c>
      <c r="B113" s="76" t="n">
        <f aca="false">IF($C$4="Neattiecināmās izmaksas",IF('6a+c+n'!$Q113="N",'6a+c+n'!B113,0))</f>
        <v>0</v>
      </c>
      <c r="C113" s="76" t="n">
        <f aca="false">IF($C$4="Neattiecināmās izmaksas",IF('6a+c+n'!$Q113="N",'6a+c+n'!C113,0))</f>
        <v>0</v>
      </c>
      <c r="D113" s="76" t="n">
        <f aca="false">IF($C$4="Neattiecināmās izmaksas",IF('6a+c+n'!$Q113="N",'6a+c+n'!D113,0))</f>
        <v>0</v>
      </c>
      <c r="E113" s="77"/>
      <c r="F113" s="75"/>
      <c r="G113" s="76"/>
      <c r="H113" s="76" t="n">
        <f aca="false">IF($C$4="Neattiecināmās izmaksas",IF('6a+c+n'!$Q113="N",'6a+c+n'!H113,0))</f>
        <v>0</v>
      </c>
      <c r="I113" s="76"/>
      <c r="J113" s="76"/>
      <c r="K113" s="77" t="n">
        <f aca="false">IF($C$4="Neattiecināmās izmaksas",IF('6a+c+n'!$Q113="N",'6a+c+n'!K113,0))</f>
        <v>0</v>
      </c>
      <c r="L113" s="238" t="n">
        <f aca="false">IF($C$4="Neattiecināmās izmaksas",IF('6a+c+n'!$Q113="N",'6a+c+n'!L113,0))</f>
        <v>0</v>
      </c>
      <c r="M113" s="76" t="n">
        <f aca="false">IF($C$4="Neattiecināmās izmaksas",IF('6a+c+n'!$Q113="N",'6a+c+n'!M113,0))</f>
        <v>0</v>
      </c>
      <c r="N113" s="76" t="n">
        <f aca="false">IF($C$4="Neattiecināmās izmaksas",IF('6a+c+n'!$Q113="N",'6a+c+n'!N113,0))</f>
        <v>0</v>
      </c>
      <c r="O113" s="76" t="n">
        <f aca="false">IF($C$4="Neattiecināmās izmaksas",IF('6a+c+n'!$Q113="N",'6a+c+n'!O113,0))</f>
        <v>0</v>
      </c>
      <c r="P113" s="77" t="n">
        <f aca="false">IF($C$4="Neattiecināmās izmaksas",IF('6a+c+n'!$Q113="N",'6a+c+n'!P113,0))</f>
        <v>0</v>
      </c>
    </row>
    <row r="114" customFormat="false" ht="11.25" hidden="false" customHeight="false" outlineLevel="0" collapsed="false">
      <c r="A114" s="13" t="n">
        <f aca="false">IF(P114=0,0,IF(COUNTBLANK(P114)=1,0,COUNTA($P$14:P114)))</f>
        <v>0</v>
      </c>
      <c r="B114" s="76" t="n">
        <f aca="false">IF($C$4="Neattiecināmās izmaksas",IF('6a+c+n'!$Q114="N",'6a+c+n'!B114,0))</f>
        <v>0</v>
      </c>
      <c r="C114" s="76" t="n">
        <f aca="false">IF($C$4="Neattiecināmās izmaksas",IF('6a+c+n'!$Q114="N",'6a+c+n'!C114,0))</f>
        <v>0</v>
      </c>
      <c r="D114" s="76" t="n">
        <f aca="false">IF($C$4="Neattiecināmās izmaksas",IF('6a+c+n'!$Q114="N",'6a+c+n'!D114,0))</f>
        <v>0</v>
      </c>
      <c r="E114" s="77"/>
      <c r="F114" s="75"/>
      <c r="G114" s="76"/>
      <c r="H114" s="76" t="n">
        <f aca="false">IF($C$4="Neattiecināmās izmaksas",IF('6a+c+n'!$Q114="N",'6a+c+n'!H114,0))</f>
        <v>0</v>
      </c>
      <c r="I114" s="76"/>
      <c r="J114" s="76"/>
      <c r="K114" s="77" t="n">
        <f aca="false">IF($C$4="Neattiecināmās izmaksas",IF('6a+c+n'!$Q114="N",'6a+c+n'!K114,0))</f>
        <v>0</v>
      </c>
      <c r="L114" s="238" t="n">
        <f aca="false">IF($C$4="Neattiecināmās izmaksas",IF('6a+c+n'!$Q114="N",'6a+c+n'!L114,0))</f>
        <v>0</v>
      </c>
      <c r="M114" s="76" t="n">
        <f aca="false">IF($C$4="Neattiecināmās izmaksas",IF('6a+c+n'!$Q114="N",'6a+c+n'!M114,0))</f>
        <v>0</v>
      </c>
      <c r="N114" s="76" t="n">
        <f aca="false">IF($C$4="Neattiecināmās izmaksas",IF('6a+c+n'!$Q114="N",'6a+c+n'!N114,0))</f>
        <v>0</v>
      </c>
      <c r="O114" s="76" t="n">
        <f aca="false">IF($C$4="Neattiecināmās izmaksas",IF('6a+c+n'!$Q114="N",'6a+c+n'!O114,0))</f>
        <v>0</v>
      </c>
      <c r="P114" s="77" t="n">
        <f aca="false">IF($C$4="Neattiecināmās izmaksas",IF('6a+c+n'!$Q114="N",'6a+c+n'!P114,0))</f>
        <v>0</v>
      </c>
    </row>
    <row r="115" customFormat="false" ht="11.25" hidden="false" customHeight="false" outlineLevel="0" collapsed="false">
      <c r="A115" s="13" t="n">
        <f aca="false">IF(P115=0,0,IF(COUNTBLANK(P115)=1,0,COUNTA($P$14:P115)))</f>
        <v>0</v>
      </c>
      <c r="B115" s="76" t="n">
        <f aca="false">IF($C$4="Neattiecināmās izmaksas",IF('6a+c+n'!$Q115="N",'6a+c+n'!B115,0))</f>
        <v>0</v>
      </c>
      <c r="C115" s="76" t="n">
        <f aca="false">IF($C$4="Neattiecināmās izmaksas",IF('6a+c+n'!$Q115="N",'6a+c+n'!C115,0))</f>
        <v>0</v>
      </c>
      <c r="D115" s="76" t="n">
        <f aca="false">IF($C$4="Neattiecināmās izmaksas",IF('6a+c+n'!$Q115="N",'6a+c+n'!D115,0))</f>
        <v>0</v>
      </c>
      <c r="E115" s="77"/>
      <c r="F115" s="75"/>
      <c r="G115" s="76"/>
      <c r="H115" s="76" t="n">
        <f aca="false">IF($C$4="Neattiecināmās izmaksas",IF('6a+c+n'!$Q115="N",'6a+c+n'!H115,0))</f>
        <v>0</v>
      </c>
      <c r="I115" s="76"/>
      <c r="J115" s="76"/>
      <c r="K115" s="77" t="n">
        <f aca="false">IF($C$4="Neattiecināmās izmaksas",IF('6a+c+n'!$Q115="N",'6a+c+n'!K115,0))</f>
        <v>0</v>
      </c>
      <c r="L115" s="238" t="n">
        <f aca="false">IF($C$4="Neattiecināmās izmaksas",IF('6a+c+n'!$Q115="N",'6a+c+n'!L115,0))</f>
        <v>0</v>
      </c>
      <c r="M115" s="76" t="n">
        <f aca="false">IF($C$4="Neattiecināmās izmaksas",IF('6a+c+n'!$Q115="N",'6a+c+n'!M115,0))</f>
        <v>0</v>
      </c>
      <c r="N115" s="76" t="n">
        <f aca="false">IF($C$4="Neattiecināmās izmaksas",IF('6a+c+n'!$Q115="N",'6a+c+n'!N115,0))</f>
        <v>0</v>
      </c>
      <c r="O115" s="76" t="n">
        <f aca="false">IF($C$4="Neattiecināmās izmaksas",IF('6a+c+n'!$Q115="N",'6a+c+n'!O115,0))</f>
        <v>0</v>
      </c>
      <c r="P115" s="77" t="n">
        <f aca="false">IF($C$4="Neattiecināmās izmaksas",IF('6a+c+n'!$Q115="N",'6a+c+n'!P115,0))</f>
        <v>0</v>
      </c>
    </row>
    <row r="116" customFormat="false" ht="11.25" hidden="false" customHeight="false" outlineLevel="0" collapsed="false">
      <c r="A116" s="13" t="n">
        <f aca="false">IF(P116=0,0,IF(COUNTBLANK(P116)=1,0,COUNTA($P$14:P116)))</f>
        <v>0</v>
      </c>
      <c r="B116" s="76" t="n">
        <f aca="false">IF($C$4="Neattiecināmās izmaksas",IF('6a+c+n'!$Q116="N",'6a+c+n'!B116,0))</f>
        <v>0</v>
      </c>
      <c r="C116" s="76" t="n">
        <f aca="false">IF($C$4="Neattiecināmās izmaksas",IF('6a+c+n'!$Q116="N",'6a+c+n'!C116,0))</f>
        <v>0</v>
      </c>
      <c r="D116" s="76" t="n">
        <f aca="false">IF($C$4="Neattiecināmās izmaksas",IF('6a+c+n'!$Q116="N",'6a+c+n'!D116,0))</f>
        <v>0</v>
      </c>
      <c r="E116" s="77"/>
      <c r="F116" s="75"/>
      <c r="G116" s="76"/>
      <c r="H116" s="76" t="n">
        <f aca="false">IF($C$4="Neattiecināmās izmaksas",IF('6a+c+n'!$Q116="N",'6a+c+n'!H116,0))</f>
        <v>0</v>
      </c>
      <c r="I116" s="76"/>
      <c r="J116" s="76"/>
      <c r="K116" s="77" t="n">
        <f aca="false">IF($C$4="Neattiecināmās izmaksas",IF('6a+c+n'!$Q116="N",'6a+c+n'!K116,0))</f>
        <v>0</v>
      </c>
      <c r="L116" s="238" t="n">
        <f aca="false">IF($C$4="Neattiecināmās izmaksas",IF('6a+c+n'!$Q116="N",'6a+c+n'!L116,0))</f>
        <v>0</v>
      </c>
      <c r="M116" s="76" t="n">
        <f aca="false">IF($C$4="Neattiecināmās izmaksas",IF('6a+c+n'!$Q116="N",'6a+c+n'!M116,0))</f>
        <v>0</v>
      </c>
      <c r="N116" s="76" t="n">
        <f aca="false">IF($C$4="Neattiecināmās izmaksas",IF('6a+c+n'!$Q116="N",'6a+c+n'!N116,0))</f>
        <v>0</v>
      </c>
      <c r="O116" s="76" t="n">
        <f aca="false">IF($C$4="Neattiecināmās izmaksas",IF('6a+c+n'!$Q116="N",'6a+c+n'!O116,0))</f>
        <v>0</v>
      </c>
      <c r="P116" s="77" t="n">
        <f aca="false">IF($C$4="Neattiecināmās izmaksas",IF('6a+c+n'!$Q116="N",'6a+c+n'!P116,0))</f>
        <v>0</v>
      </c>
    </row>
    <row r="117" customFormat="false" ht="11.25" hidden="false" customHeight="false" outlineLevel="0" collapsed="false">
      <c r="A117" s="13" t="n">
        <f aca="false">IF(P117=0,0,IF(COUNTBLANK(P117)=1,0,COUNTA($P$14:P117)))</f>
        <v>0</v>
      </c>
      <c r="B117" s="76" t="n">
        <f aca="false">IF($C$4="Neattiecināmās izmaksas",IF('6a+c+n'!$Q117="N",'6a+c+n'!B117,0))</f>
        <v>0</v>
      </c>
      <c r="C117" s="76" t="n">
        <f aca="false">IF($C$4="Neattiecināmās izmaksas",IF('6a+c+n'!$Q117="N",'6a+c+n'!C117,0))</f>
        <v>0</v>
      </c>
      <c r="D117" s="76" t="n">
        <f aca="false">IF($C$4="Neattiecināmās izmaksas",IF('6a+c+n'!$Q117="N",'6a+c+n'!D117,0))</f>
        <v>0</v>
      </c>
      <c r="E117" s="77"/>
      <c r="F117" s="75"/>
      <c r="G117" s="76"/>
      <c r="H117" s="76" t="n">
        <f aca="false">IF($C$4="Neattiecināmās izmaksas",IF('6a+c+n'!$Q117="N",'6a+c+n'!H117,0))</f>
        <v>0</v>
      </c>
      <c r="I117" s="76"/>
      <c r="J117" s="76"/>
      <c r="K117" s="77" t="n">
        <f aca="false">IF($C$4="Neattiecināmās izmaksas",IF('6a+c+n'!$Q117="N",'6a+c+n'!K117,0))</f>
        <v>0</v>
      </c>
      <c r="L117" s="238" t="n">
        <f aca="false">IF($C$4="Neattiecināmās izmaksas",IF('6a+c+n'!$Q117="N",'6a+c+n'!L117,0))</f>
        <v>0</v>
      </c>
      <c r="M117" s="76" t="n">
        <f aca="false">IF($C$4="Neattiecināmās izmaksas",IF('6a+c+n'!$Q117="N",'6a+c+n'!M117,0))</f>
        <v>0</v>
      </c>
      <c r="N117" s="76" t="n">
        <f aca="false">IF($C$4="Neattiecināmās izmaksas",IF('6a+c+n'!$Q117="N",'6a+c+n'!N117,0))</f>
        <v>0</v>
      </c>
      <c r="O117" s="76" t="n">
        <f aca="false">IF($C$4="Neattiecināmās izmaksas",IF('6a+c+n'!$Q117="N",'6a+c+n'!O117,0))</f>
        <v>0</v>
      </c>
      <c r="P117" s="77" t="n">
        <f aca="false">IF($C$4="Neattiecināmās izmaksas",IF('6a+c+n'!$Q117="N",'6a+c+n'!P117,0))</f>
        <v>0</v>
      </c>
    </row>
    <row r="118" customFormat="false" ht="11.25" hidden="false" customHeight="false" outlineLevel="0" collapsed="false">
      <c r="A118" s="13" t="n">
        <f aca="false">IF(P118=0,0,IF(COUNTBLANK(P118)=1,0,COUNTA($P$14:P118)))</f>
        <v>0</v>
      </c>
      <c r="B118" s="76" t="n">
        <f aca="false">IF($C$4="Neattiecināmās izmaksas",IF('6a+c+n'!$Q118="N",'6a+c+n'!B118,0))</f>
        <v>0</v>
      </c>
      <c r="C118" s="76" t="n">
        <f aca="false">IF($C$4="Neattiecināmās izmaksas",IF('6a+c+n'!$Q118="N",'6a+c+n'!C118,0))</f>
        <v>0</v>
      </c>
      <c r="D118" s="76" t="n">
        <f aca="false">IF($C$4="Neattiecināmās izmaksas",IF('6a+c+n'!$Q118="N",'6a+c+n'!D118,0))</f>
        <v>0</v>
      </c>
      <c r="E118" s="77"/>
      <c r="F118" s="75"/>
      <c r="G118" s="76"/>
      <c r="H118" s="76" t="n">
        <f aca="false">IF($C$4="Neattiecināmās izmaksas",IF('6a+c+n'!$Q118="N",'6a+c+n'!H118,0))</f>
        <v>0</v>
      </c>
      <c r="I118" s="76"/>
      <c r="J118" s="76"/>
      <c r="K118" s="77" t="n">
        <f aca="false">IF($C$4="Neattiecināmās izmaksas",IF('6a+c+n'!$Q118="N",'6a+c+n'!K118,0))</f>
        <v>0</v>
      </c>
      <c r="L118" s="238" t="n">
        <f aca="false">IF($C$4="Neattiecināmās izmaksas",IF('6a+c+n'!$Q118="N",'6a+c+n'!L118,0))</f>
        <v>0</v>
      </c>
      <c r="M118" s="76" t="n">
        <f aca="false">IF($C$4="Neattiecināmās izmaksas",IF('6a+c+n'!$Q118="N",'6a+c+n'!M118,0))</f>
        <v>0</v>
      </c>
      <c r="N118" s="76" t="n">
        <f aca="false">IF($C$4="Neattiecināmās izmaksas",IF('6a+c+n'!$Q118="N",'6a+c+n'!N118,0))</f>
        <v>0</v>
      </c>
      <c r="O118" s="76" t="n">
        <f aca="false">IF($C$4="Neattiecināmās izmaksas",IF('6a+c+n'!$Q118="N",'6a+c+n'!O118,0))</f>
        <v>0</v>
      </c>
      <c r="P118" s="77" t="n">
        <f aca="false">IF($C$4="Neattiecināmās izmaksas",IF('6a+c+n'!$Q118="N",'6a+c+n'!P118,0))</f>
        <v>0</v>
      </c>
    </row>
    <row r="119" customFormat="false" ht="11.25" hidden="false" customHeight="false" outlineLevel="0" collapsed="false">
      <c r="A119" s="13" t="n">
        <f aca="false">IF(P119=0,0,IF(COUNTBLANK(P119)=1,0,COUNTA($P$14:P119)))</f>
        <v>0</v>
      </c>
      <c r="B119" s="76" t="n">
        <f aca="false">IF($C$4="Neattiecināmās izmaksas",IF('6a+c+n'!$Q119="N",'6a+c+n'!B119,0))</f>
        <v>0</v>
      </c>
      <c r="C119" s="76" t="n">
        <f aca="false">IF($C$4="Neattiecināmās izmaksas",IF('6a+c+n'!$Q119="N",'6a+c+n'!C119,0))</f>
        <v>0</v>
      </c>
      <c r="D119" s="76" t="n">
        <f aca="false">IF($C$4="Neattiecināmās izmaksas",IF('6a+c+n'!$Q119="N",'6a+c+n'!D119,0))</f>
        <v>0</v>
      </c>
      <c r="E119" s="77"/>
      <c r="F119" s="75"/>
      <c r="G119" s="76"/>
      <c r="H119" s="76" t="n">
        <f aca="false">IF($C$4="Neattiecināmās izmaksas",IF('6a+c+n'!$Q119="N",'6a+c+n'!H119,0))</f>
        <v>0</v>
      </c>
      <c r="I119" s="76"/>
      <c r="J119" s="76"/>
      <c r="K119" s="77" t="n">
        <f aca="false">IF($C$4="Neattiecināmās izmaksas",IF('6a+c+n'!$Q119="N",'6a+c+n'!K119,0))</f>
        <v>0</v>
      </c>
      <c r="L119" s="238" t="n">
        <f aca="false">IF($C$4="Neattiecināmās izmaksas",IF('6a+c+n'!$Q119="N",'6a+c+n'!L119,0))</f>
        <v>0</v>
      </c>
      <c r="M119" s="76" t="n">
        <f aca="false">IF($C$4="Neattiecināmās izmaksas",IF('6a+c+n'!$Q119="N",'6a+c+n'!M119,0))</f>
        <v>0</v>
      </c>
      <c r="N119" s="76" t="n">
        <f aca="false">IF($C$4="Neattiecināmās izmaksas",IF('6a+c+n'!$Q119="N",'6a+c+n'!N119,0))</f>
        <v>0</v>
      </c>
      <c r="O119" s="76" t="n">
        <f aca="false">IF($C$4="Neattiecināmās izmaksas",IF('6a+c+n'!$Q119="N",'6a+c+n'!O119,0))</f>
        <v>0</v>
      </c>
      <c r="P119" s="77" t="n">
        <f aca="false">IF($C$4="Neattiecināmās izmaksas",IF('6a+c+n'!$Q119="N",'6a+c+n'!P119,0))</f>
        <v>0</v>
      </c>
    </row>
    <row r="120" customFormat="false" ht="11.25" hidden="false" customHeight="false" outlineLevel="0" collapsed="false">
      <c r="A120" s="13" t="n">
        <f aca="false">IF(P120=0,0,IF(COUNTBLANK(P120)=1,0,COUNTA($P$14:P120)))</f>
        <v>0</v>
      </c>
      <c r="B120" s="76" t="n">
        <f aca="false">IF($C$4="Neattiecināmās izmaksas",IF('6a+c+n'!$Q120="N",'6a+c+n'!B120,0))</f>
        <v>0</v>
      </c>
      <c r="C120" s="76" t="n">
        <f aca="false">IF($C$4="Neattiecināmās izmaksas",IF('6a+c+n'!$Q120="N",'6a+c+n'!C120,0))</f>
        <v>0</v>
      </c>
      <c r="D120" s="76" t="n">
        <f aca="false">IF($C$4="Neattiecināmās izmaksas",IF('6a+c+n'!$Q120="N",'6a+c+n'!D120,0))</f>
        <v>0</v>
      </c>
      <c r="E120" s="77"/>
      <c r="F120" s="75"/>
      <c r="G120" s="76"/>
      <c r="H120" s="76" t="n">
        <f aca="false">IF($C$4="Neattiecināmās izmaksas",IF('6a+c+n'!$Q120="N",'6a+c+n'!H120,0))</f>
        <v>0</v>
      </c>
      <c r="I120" s="76"/>
      <c r="J120" s="76"/>
      <c r="K120" s="77" t="n">
        <f aca="false">IF($C$4="Neattiecināmās izmaksas",IF('6a+c+n'!$Q120="N",'6a+c+n'!K120,0))</f>
        <v>0</v>
      </c>
      <c r="L120" s="238" t="n">
        <f aca="false">IF($C$4="Neattiecināmās izmaksas",IF('6a+c+n'!$Q120="N",'6a+c+n'!L120,0))</f>
        <v>0</v>
      </c>
      <c r="M120" s="76" t="n">
        <f aca="false">IF($C$4="Neattiecināmās izmaksas",IF('6a+c+n'!$Q120="N",'6a+c+n'!M120,0))</f>
        <v>0</v>
      </c>
      <c r="N120" s="76" t="n">
        <f aca="false">IF($C$4="Neattiecināmās izmaksas",IF('6a+c+n'!$Q120="N",'6a+c+n'!N120,0))</f>
        <v>0</v>
      </c>
      <c r="O120" s="76" t="n">
        <f aca="false">IF($C$4="Neattiecināmās izmaksas",IF('6a+c+n'!$Q120="N",'6a+c+n'!O120,0))</f>
        <v>0</v>
      </c>
      <c r="P120" s="77" t="n">
        <f aca="false">IF($C$4="Neattiecināmās izmaksas",IF('6a+c+n'!$Q120="N",'6a+c+n'!P120,0))</f>
        <v>0</v>
      </c>
    </row>
    <row r="121" customFormat="false" ht="11.25" hidden="false" customHeight="false" outlineLevel="0" collapsed="false">
      <c r="A121" s="13" t="n">
        <f aca="false">IF(P121=0,0,IF(COUNTBLANK(P121)=1,0,COUNTA($P$14:P121)))</f>
        <v>0</v>
      </c>
      <c r="B121" s="76" t="n">
        <f aca="false">IF($C$4="Neattiecināmās izmaksas",IF('6a+c+n'!$Q121="N",'6a+c+n'!B121,0))</f>
        <v>0</v>
      </c>
      <c r="C121" s="76" t="n">
        <f aca="false">IF($C$4="Neattiecināmās izmaksas",IF('6a+c+n'!$Q121="N",'6a+c+n'!C121,0))</f>
        <v>0</v>
      </c>
      <c r="D121" s="76" t="n">
        <f aca="false">IF($C$4="Neattiecināmās izmaksas",IF('6a+c+n'!$Q121="N",'6a+c+n'!D121,0))</f>
        <v>0</v>
      </c>
      <c r="E121" s="77"/>
      <c r="F121" s="75"/>
      <c r="G121" s="76"/>
      <c r="H121" s="76" t="n">
        <f aca="false">IF($C$4="Neattiecināmās izmaksas",IF('6a+c+n'!$Q121="N",'6a+c+n'!H121,0))</f>
        <v>0</v>
      </c>
      <c r="I121" s="76"/>
      <c r="J121" s="76"/>
      <c r="K121" s="77" t="n">
        <f aca="false">IF($C$4="Neattiecināmās izmaksas",IF('6a+c+n'!$Q121="N",'6a+c+n'!K121,0))</f>
        <v>0</v>
      </c>
      <c r="L121" s="238" t="n">
        <f aca="false">IF($C$4="Neattiecināmās izmaksas",IF('6a+c+n'!$Q121="N",'6a+c+n'!L121,0))</f>
        <v>0</v>
      </c>
      <c r="M121" s="76" t="n">
        <f aca="false">IF($C$4="Neattiecināmās izmaksas",IF('6a+c+n'!$Q121="N",'6a+c+n'!M121,0))</f>
        <v>0</v>
      </c>
      <c r="N121" s="76" t="n">
        <f aca="false">IF($C$4="Neattiecināmās izmaksas",IF('6a+c+n'!$Q121="N",'6a+c+n'!N121,0))</f>
        <v>0</v>
      </c>
      <c r="O121" s="76" t="n">
        <f aca="false">IF($C$4="Neattiecināmās izmaksas",IF('6a+c+n'!$Q121="N",'6a+c+n'!O121,0))</f>
        <v>0</v>
      </c>
      <c r="P121" s="77" t="n">
        <f aca="false">IF($C$4="Neattiecināmās izmaksas",IF('6a+c+n'!$Q121="N",'6a+c+n'!P121,0))</f>
        <v>0</v>
      </c>
    </row>
    <row r="122" customFormat="false" ht="11.25" hidden="false" customHeight="false" outlineLevel="0" collapsed="false">
      <c r="A122" s="13" t="n">
        <f aca="false">IF(P122=0,0,IF(COUNTBLANK(P122)=1,0,COUNTA($P$14:P122)))</f>
        <v>0</v>
      </c>
      <c r="B122" s="76" t="n">
        <f aca="false">IF($C$4="Neattiecināmās izmaksas",IF('6a+c+n'!$Q122="N",'6a+c+n'!B122,0))</f>
        <v>0</v>
      </c>
      <c r="C122" s="76" t="n">
        <f aca="false">IF($C$4="Neattiecināmās izmaksas",IF('6a+c+n'!$Q122="N",'6a+c+n'!C122,0))</f>
        <v>0</v>
      </c>
      <c r="D122" s="76" t="n">
        <f aca="false">IF($C$4="Neattiecināmās izmaksas",IF('6a+c+n'!$Q122="N",'6a+c+n'!D122,0))</f>
        <v>0</v>
      </c>
      <c r="E122" s="77"/>
      <c r="F122" s="75"/>
      <c r="G122" s="76"/>
      <c r="H122" s="76" t="n">
        <f aca="false">IF($C$4="Neattiecināmās izmaksas",IF('6a+c+n'!$Q122="N",'6a+c+n'!H122,0))</f>
        <v>0</v>
      </c>
      <c r="I122" s="76"/>
      <c r="J122" s="76"/>
      <c r="K122" s="77" t="n">
        <f aca="false">IF($C$4="Neattiecināmās izmaksas",IF('6a+c+n'!$Q122="N",'6a+c+n'!K122,0))</f>
        <v>0</v>
      </c>
      <c r="L122" s="238" t="n">
        <f aca="false">IF($C$4="Neattiecināmās izmaksas",IF('6a+c+n'!$Q122="N",'6a+c+n'!L122,0))</f>
        <v>0</v>
      </c>
      <c r="M122" s="76" t="n">
        <f aca="false">IF($C$4="Neattiecināmās izmaksas",IF('6a+c+n'!$Q122="N",'6a+c+n'!M122,0))</f>
        <v>0</v>
      </c>
      <c r="N122" s="76" t="n">
        <f aca="false">IF($C$4="Neattiecināmās izmaksas",IF('6a+c+n'!$Q122="N",'6a+c+n'!N122,0))</f>
        <v>0</v>
      </c>
      <c r="O122" s="76" t="n">
        <f aca="false">IF($C$4="Neattiecināmās izmaksas",IF('6a+c+n'!$Q122="N",'6a+c+n'!O122,0))</f>
        <v>0</v>
      </c>
      <c r="P122" s="77" t="n">
        <f aca="false">IF($C$4="Neattiecināmās izmaksas",IF('6a+c+n'!$Q122="N",'6a+c+n'!P122,0))</f>
        <v>0</v>
      </c>
    </row>
    <row r="123" customFormat="false" ht="11.25" hidden="false" customHeight="false" outlineLevel="0" collapsed="false">
      <c r="A123" s="13" t="n">
        <f aca="false">IF(P123=0,0,IF(COUNTBLANK(P123)=1,0,COUNTA($P$14:P123)))</f>
        <v>0</v>
      </c>
      <c r="B123" s="76" t="n">
        <f aca="false">IF($C$4="Neattiecināmās izmaksas",IF('6a+c+n'!$Q123="N",'6a+c+n'!B123,0))</f>
        <v>0</v>
      </c>
      <c r="C123" s="76" t="n">
        <f aca="false">IF($C$4="Neattiecināmās izmaksas",IF('6a+c+n'!$Q123="N",'6a+c+n'!C123,0))</f>
        <v>0</v>
      </c>
      <c r="D123" s="76" t="n">
        <f aca="false">IF($C$4="Neattiecināmās izmaksas",IF('6a+c+n'!$Q123="N",'6a+c+n'!D123,0))</f>
        <v>0</v>
      </c>
      <c r="E123" s="77"/>
      <c r="F123" s="75"/>
      <c r="G123" s="76"/>
      <c r="H123" s="76" t="n">
        <f aca="false">IF($C$4="Neattiecināmās izmaksas",IF('6a+c+n'!$Q123="N",'6a+c+n'!H123,0))</f>
        <v>0</v>
      </c>
      <c r="I123" s="76"/>
      <c r="J123" s="76"/>
      <c r="K123" s="77" t="n">
        <f aca="false">IF($C$4="Neattiecināmās izmaksas",IF('6a+c+n'!$Q123="N",'6a+c+n'!K123,0))</f>
        <v>0</v>
      </c>
      <c r="L123" s="238" t="n">
        <f aca="false">IF($C$4="Neattiecināmās izmaksas",IF('6a+c+n'!$Q123="N",'6a+c+n'!L123,0))</f>
        <v>0</v>
      </c>
      <c r="M123" s="76" t="n">
        <f aca="false">IF($C$4="Neattiecināmās izmaksas",IF('6a+c+n'!$Q123="N",'6a+c+n'!M123,0))</f>
        <v>0</v>
      </c>
      <c r="N123" s="76" t="n">
        <f aca="false">IF($C$4="Neattiecināmās izmaksas",IF('6a+c+n'!$Q123="N",'6a+c+n'!N123,0))</f>
        <v>0</v>
      </c>
      <c r="O123" s="76" t="n">
        <f aca="false">IF($C$4="Neattiecināmās izmaksas",IF('6a+c+n'!$Q123="N",'6a+c+n'!O123,0))</f>
        <v>0</v>
      </c>
      <c r="P123" s="77" t="n">
        <f aca="false">IF($C$4="Neattiecināmās izmaksas",IF('6a+c+n'!$Q123="N",'6a+c+n'!P123,0))</f>
        <v>0</v>
      </c>
    </row>
    <row r="124" customFormat="false" ht="11.25" hidden="false" customHeight="false" outlineLevel="0" collapsed="false">
      <c r="A124" s="13" t="n">
        <f aca="false">IF(P124=0,0,IF(COUNTBLANK(P124)=1,0,COUNTA($P$14:P124)))</f>
        <v>0</v>
      </c>
      <c r="B124" s="76" t="n">
        <f aca="false">IF($C$4="Neattiecināmās izmaksas",IF('6a+c+n'!$Q124="N",'6a+c+n'!B124,0))</f>
        <v>0</v>
      </c>
      <c r="C124" s="76" t="n">
        <f aca="false">IF($C$4="Neattiecināmās izmaksas",IF('6a+c+n'!$Q124="N",'6a+c+n'!C124,0))</f>
        <v>0</v>
      </c>
      <c r="D124" s="76" t="n">
        <f aca="false">IF($C$4="Neattiecināmās izmaksas",IF('6a+c+n'!$Q124="N",'6a+c+n'!D124,0))</f>
        <v>0</v>
      </c>
      <c r="E124" s="77"/>
      <c r="F124" s="75"/>
      <c r="G124" s="76"/>
      <c r="H124" s="76" t="n">
        <f aca="false">IF($C$4="Neattiecināmās izmaksas",IF('6a+c+n'!$Q124="N",'6a+c+n'!H124,0))</f>
        <v>0</v>
      </c>
      <c r="I124" s="76"/>
      <c r="J124" s="76"/>
      <c r="K124" s="77" t="n">
        <f aca="false">IF($C$4="Neattiecināmās izmaksas",IF('6a+c+n'!$Q124="N",'6a+c+n'!K124,0))</f>
        <v>0</v>
      </c>
      <c r="L124" s="238" t="n">
        <f aca="false">IF($C$4="Neattiecināmās izmaksas",IF('6a+c+n'!$Q124="N",'6a+c+n'!L124,0))</f>
        <v>0</v>
      </c>
      <c r="M124" s="76" t="n">
        <f aca="false">IF($C$4="Neattiecināmās izmaksas",IF('6a+c+n'!$Q124="N",'6a+c+n'!M124,0))</f>
        <v>0</v>
      </c>
      <c r="N124" s="76" t="n">
        <f aca="false">IF($C$4="Neattiecināmās izmaksas",IF('6a+c+n'!$Q124="N",'6a+c+n'!N124,0))</f>
        <v>0</v>
      </c>
      <c r="O124" s="76" t="n">
        <f aca="false">IF($C$4="Neattiecināmās izmaksas",IF('6a+c+n'!$Q124="N",'6a+c+n'!O124,0))</f>
        <v>0</v>
      </c>
      <c r="P124" s="77" t="n">
        <f aca="false">IF($C$4="Neattiecināmās izmaksas",IF('6a+c+n'!$Q124="N",'6a+c+n'!P124,0))</f>
        <v>0</v>
      </c>
    </row>
    <row r="125" customFormat="false" ht="11.25" hidden="false" customHeight="false" outlineLevel="0" collapsed="false">
      <c r="A125" s="13" t="n">
        <f aca="false">IF(P125=0,0,IF(COUNTBLANK(P125)=1,0,COUNTA($P$14:P125)))</f>
        <v>0</v>
      </c>
      <c r="B125" s="76" t="n">
        <f aca="false">IF($C$4="Neattiecināmās izmaksas",IF('6a+c+n'!$Q125="N",'6a+c+n'!B125,0))</f>
        <v>0</v>
      </c>
      <c r="C125" s="76" t="n">
        <f aca="false">IF($C$4="Neattiecināmās izmaksas",IF('6a+c+n'!$Q125="N",'6a+c+n'!C125,0))</f>
        <v>0</v>
      </c>
      <c r="D125" s="76" t="n">
        <f aca="false">IF($C$4="Neattiecināmās izmaksas",IF('6a+c+n'!$Q125="N",'6a+c+n'!D125,0))</f>
        <v>0</v>
      </c>
      <c r="E125" s="77"/>
      <c r="F125" s="75"/>
      <c r="G125" s="76"/>
      <c r="H125" s="76" t="n">
        <f aca="false">IF($C$4="Neattiecināmās izmaksas",IF('6a+c+n'!$Q125="N",'6a+c+n'!H125,0))</f>
        <v>0</v>
      </c>
      <c r="I125" s="76"/>
      <c r="J125" s="76"/>
      <c r="K125" s="77" t="n">
        <f aca="false">IF($C$4="Neattiecināmās izmaksas",IF('6a+c+n'!$Q125="N",'6a+c+n'!K125,0))</f>
        <v>0</v>
      </c>
      <c r="L125" s="238" t="n">
        <f aca="false">IF($C$4="Neattiecināmās izmaksas",IF('6a+c+n'!$Q125="N",'6a+c+n'!L125,0))</f>
        <v>0</v>
      </c>
      <c r="M125" s="76" t="n">
        <f aca="false">IF($C$4="Neattiecināmās izmaksas",IF('6a+c+n'!$Q125="N",'6a+c+n'!M125,0))</f>
        <v>0</v>
      </c>
      <c r="N125" s="76" t="n">
        <f aca="false">IF($C$4="Neattiecināmās izmaksas",IF('6a+c+n'!$Q125="N",'6a+c+n'!N125,0))</f>
        <v>0</v>
      </c>
      <c r="O125" s="76" t="n">
        <f aca="false">IF($C$4="Neattiecināmās izmaksas",IF('6a+c+n'!$Q125="N",'6a+c+n'!O125,0))</f>
        <v>0</v>
      </c>
      <c r="P125" s="77" t="n">
        <f aca="false">IF($C$4="Neattiecināmās izmaksas",IF('6a+c+n'!$Q125="N",'6a+c+n'!P125,0))</f>
        <v>0</v>
      </c>
    </row>
    <row r="126" customFormat="false" ht="11.25" hidden="false" customHeight="false" outlineLevel="0" collapsed="false">
      <c r="A126" s="13" t="n">
        <f aca="false">IF(P126=0,0,IF(COUNTBLANK(P126)=1,0,COUNTA($P$14:P126)))</f>
        <v>0</v>
      </c>
      <c r="B126" s="76" t="n">
        <f aca="false">IF($C$4="Neattiecināmās izmaksas",IF('6a+c+n'!$Q126="N",'6a+c+n'!B126,0))</f>
        <v>0</v>
      </c>
      <c r="C126" s="76" t="n">
        <f aca="false">IF($C$4="Neattiecināmās izmaksas",IF('6a+c+n'!$Q126="N",'6a+c+n'!C126,0))</f>
        <v>0</v>
      </c>
      <c r="D126" s="76" t="n">
        <f aca="false">IF($C$4="Neattiecināmās izmaksas",IF('6a+c+n'!$Q126="N",'6a+c+n'!D126,0))</f>
        <v>0</v>
      </c>
      <c r="E126" s="77"/>
      <c r="F126" s="75"/>
      <c r="G126" s="76"/>
      <c r="H126" s="76" t="n">
        <f aca="false">IF($C$4="Neattiecināmās izmaksas",IF('6a+c+n'!$Q126="N",'6a+c+n'!H126,0))</f>
        <v>0</v>
      </c>
      <c r="I126" s="76"/>
      <c r="J126" s="76"/>
      <c r="K126" s="77" t="n">
        <f aca="false">IF($C$4="Neattiecināmās izmaksas",IF('6a+c+n'!$Q126="N",'6a+c+n'!K126,0))</f>
        <v>0</v>
      </c>
      <c r="L126" s="238" t="n">
        <f aca="false">IF($C$4="Neattiecināmās izmaksas",IF('6a+c+n'!$Q126="N",'6a+c+n'!L126,0))</f>
        <v>0</v>
      </c>
      <c r="M126" s="76" t="n">
        <f aca="false">IF($C$4="Neattiecināmās izmaksas",IF('6a+c+n'!$Q126="N",'6a+c+n'!M126,0))</f>
        <v>0</v>
      </c>
      <c r="N126" s="76" t="n">
        <f aca="false">IF($C$4="Neattiecināmās izmaksas",IF('6a+c+n'!$Q126="N",'6a+c+n'!N126,0))</f>
        <v>0</v>
      </c>
      <c r="O126" s="76" t="n">
        <f aca="false">IF($C$4="Neattiecināmās izmaksas",IF('6a+c+n'!$Q126="N",'6a+c+n'!O126,0))</f>
        <v>0</v>
      </c>
      <c r="P126" s="77" t="n">
        <f aca="false">IF($C$4="Neattiecināmās izmaksas",IF('6a+c+n'!$Q126="N",'6a+c+n'!P126,0))</f>
        <v>0</v>
      </c>
    </row>
    <row r="127" customFormat="false" ht="11.25" hidden="false" customHeight="false" outlineLevel="0" collapsed="false">
      <c r="A127" s="13" t="n">
        <f aca="false">IF(P127=0,0,IF(COUNTBLANK(P127)=1,0,COUNTA($P$14:P127)))</f>
        <v>0</v>
      </c>
      <c r="B127" s="76" t="n">
        <f aca="false">IF($C$4="Neattiecināmās izmaksas",IF('6a+c+n'!$Q127="N",'6a+c+n'!B127,0))</f>
        <v>0</v>
      </c>
      <c r="C127" s="76" t="n">
        <f aca="false">IF($C$4="Neattiecināmās izmaksas",IF('6a+c+n'!$Q127="N",'6a+c+n'!C127,0))</f>
        <v>0</v>
      </c>
      <c r="D127" s="76" t="n">
        <f aca="false">IF($C$4="Neattiecināmās izmaksas",IF('6a+c+n'!$Q127="N",'6a+c+n'!D127,0))</f>
        <v>0</v>
      </c>
      <c r="E127" s="77"/>
      <c r="F127" s="75"/>
      <c r="G127" s="76"/>
      <c r="H127" s="76" t="n">
        <f aca="false">IF($C$4="Neattiecināmās izmaksas",IF('6a+c+n'!$Q127="N",'6a+c+n'!H127,0))</f>
        <v>0</v>
      </c>
      <c r="I127" s="76"/>
      <c r="J127" s="76"/>
      <c r="K127" s="77" t="n">
        <f aca="false">IF($C$4="Neattiecināmās izmaksas",IF('6a+c+n'!$Q127="N",'6a+c+n'!K127,0))</f>
        <v>0</v>
      </c>
      <c r="L127" s="238" t="n">
        <f aca="false">IF($C$4="Neattiecināmās izmaksas",IF('6a+c+n'!$Q127="N",'6a+c+n'!L127,0))</f>
        <v>0</v>
      </c>
      <c r="M127" s="76" t="n">
        <f aca="false">IF($C$4="Neattiecināmās izmaksas",IF('6a+c+n'!$Q127="N",'6a+c+n'!M127,0))</f>
        <v>0</v>
      </c>
      <c r="N127" s="76" t="n">
        <f aca="false">IF($C$4="Neattiecināmās izmaksas",IF('6a+c+n'!$Q127="N",'6a+c+n'!N127,0))</f>
        <v>0</v>
      </c>
      <c r="O127" s="76" t="n">
        <f aca="false">IF($C$4="Neattiecināmās izmaksas",IF('6a+c+n'!$Q127="N",'6a+c+n'!O127,0))</f>
        <v>0</v>
      </c>
      <c r="P127" s="77" t="n">
        <f aca="false">IF($C$4="Neattiecināmās izmaksas",IF('6a+c+n'!$Q127="N",'6a+c+n'!P127,0))</f>
        <v>0</v>
      </c>
    </row>
    <row r="128" customFormat="false" ht="11.25" hidden="false" customHeight="false" outlineLevel="0" collapsed="false">
      <c r="A128" s="13" t="n">
        <f aca="false">IF(P128=0,0,IF(COUNTBLANK(P128)=1,0,COUNTA($P$14:P128)))</f>
        <v>0</v>
      </c>
      <c r="B128" s="76" t="n">
        <f aca="false">IF($C$4="Neattiecināmās izmaksas",IF('6a+c+n'!$Q128="N",'6a+c+n'!B128,0))</f>
        <v>0</v>
      </c>
      <c r="C128" s="76" t="n">
        <f aca="false">IF($C$4="Neattiecināmās izmaksas",IF('6a+c+n'!$Q128="N",'6a+c+n'!C128,0))</f>
        <v>0</v>
      </c>
      <c r="D128" s="76" t="n">
        <f aca="false">IF($C$4="Neattiecināmās izmaksas",IF('6a+c+n'!$Q128="N",'6a+c+n'!D128,0))</f>
        <v>0</v>
      </c>
      <c r="E128" s="77"/>
      <c r="F128" s="75"/>
      <c r="G128" s="76"/>
      <c r="H128" s="76" t="n">
        <f aca="false">IF($C$4="Neattiecināmās izmaksas",IF('6a+c+n'!$Q128="N",'6a+c+n'!H128,0))</f>
        <v>0</v>
      </c>
      <c r="I128" s="76"/>
      <c r="J128" s="76"/>
      <c r="K128" s="77" t="n">
        <f aca="false">IF($C$4="Neattiecināmās izmaksas",IF('6a+c+n'!$Q128="N",'6a+c+n'!K128,0))</f>
        <v>0</v>
      </c>
      <c r="L128" s="238" t="n">
        <f aca="false">IF($C$4="Neattiecināmās izmaksas",IF('6a+c+n'!$Q128="N",'6a+c+n'!L128,0))</f>
        <v>0</v>
      </c>
      <c r="M128" s="76" t="n">
        <f aca="false">IF($C$4="Neattiecināmās izmaksas",IF('6a+c+n'!$Q128="N",'6a+c+n'!M128,0))</f>
        <v>0</v>
      </c>
      <c r="N128" s="76" t="n">
        <f aca="false">IF($C$4="Neattiecināmās izmaksas",IF('6a+c+n'!$Q128="N",'6a+c+n'!N128,0))</f>
        <v>0</v>
      </c>
      <c r="O128" s="76" t="n">
        <f aca="false">IF($C$4="Neattiecināmās izmaksas",IF('6a+c+n'!$Q128="N",'6a+c+n'!O128,0))</f>
        <v>0</v>
      </c>
      <c r="P128" s="77" t="n">
        <f aca="false">IF($C$4="Neattiecināmās izmaksas",IF('6a+c+n'!$Q128="N",'6a+c+n'!P128,0))</f>
        <v>0</v>
      </c>
    </row>
    <row r="129" customFormat="false" ht="11.25" hidden="false" customHeight="false" outlineLevel="0" collapsed="false">
      <c r="A129" s="13" t="n">
        <f aca="false">IF(P129=0,0,IF(COUNTBLANK(P129)=1,0,COUNTA($P$14:P129)))</f>
        <v>0</v>
      </c>
      <c r="B129" s="76" t="n">
        <f aca="false">IF($C$4="Neattiecināmās izmaksas",IF('6a+c+n'!$Q129="N",'6a+c+n'!B129,0))</f>
        <v>0</v>
      </c>
      <c r="C129" s="76" t="n">
        <f aca="false">IF($C$4="Neattiecināmās izmaksas",IF('6a+c+n'!$Q129="N",'6a+c+n'!C129,0))</f>
        <v>0</v>
      </c>
      <c r="D129" s="76" t="n">
        <f aca="false">IF($C$4="Neattiecināmās izmaksas",IF('6a+c+n'!$Q129="N",'6a+c+n'!D129,0))</f>
        <v>0</v>
      </c>
      <c r="E129" s="77"/>
      <c r="F129" s="75"/>
      <c r="G129" s="76"/>
      <c r="H129" s="76" t="n">
        <f aca="false">IF($C$4="Neattiecināmās izmaksas",IF('6a+c+n'!$Q129="N",'6a+c+n'!H129,0))</f>
        <v>0</v>
      </c>
      <c r="I129" s="76"/>
      <c r="J129" s="76"/>
      <c r="K129" s="77" t="n">
        <f aca="false">IF($C$4="Neattiecināmās izmaksas",IF('6a+c+n'!$Q129="N",'6a+c+n'!K129,0))</f>
        <v>0</v>
      </c>
      <c r="L129" s="238" t="n">
        <f aca="false">IF($C$4="Neattiecināmās izmaksas",IF('6a+c+n'!$Q129="N",'6a+c+n'!L129,0))</f>
        <v>0</v>
      </c>
      <c r="M129" s="76" t="n">
        <f aca="false">IF($C$4="Neattiecināmās izmaksas",IF('6a+c+n'!$Q129="N",'6a+c+n'!M129,0))</f>
        <v>0</v>
      </c>
      <c r="N129" s="76" t="n">
        <f aca="false">IF($C$4="Neattiecināmās izmaksas",IF('6a+c+n'!$Q129="N",'6a+c+n'!N129,0))</f>
        <v>0</v>
      </c>
      <c r="O129" s="76" t="n">
        <f aca="false">IF($C$4="Neattiecināmās izmaksas",IF('6a+c+n'!$Q129="N",'6a+c+n'!O129,0))</f>
        <v>0</v>
      </c>
      <c r="P129" s="77" t="n">
        <f aca="false">IF($C$4="Neattiecināmās izmaksas",IF('6a+c+n'!$Q129="N",'6a+c+n'!P129,0))</f>
        <v>0</v>
      </c>
    </row>
    <row r="130" customFormat="false" ht="11.25" hidden="false" customHeight="false" outlineLevel="0" collapsed="false">
      <c r="A130" s="13" t="n">
        <f aca="false">IF(P130=0,0,IF(COUNTBLANK(P130)=1,0,COUNTA($P$14:P130)))</f>
        <v>0</v>
      </c>
      <c r="B130" s="76" t="n">
        <f aca="false">IF($C$4="Neattiecināmās izmaksas",IF('6a+c+n'!$Q130="N",'6a+c+n'!B130,0))</f>
        <v>0</v>
      </c>
      <c r="C130" s="76" t="n">
        <f aca="false">IF($C$4="Neattiecināmās izmaksas",IF('6a+c+n'!$Q130="N",'6a+c+n'!C130,0))</f>
        <v>0</v>
      </c>
      <c r="D130" s="76" t="n">
        <f aca="false">IF($C$4="Neattiecināmās izmaksas",IF('6a+c+n'!$Q130="N",'6a+c+n'!D130,0))</f>
        <v>0</v>
      </c>
      <c r="E130" s="77"/>
      <c r="F130" s="75"/>
      <c r="G130" s="76"/>
      <c r="H130" s="76" t="n">
        <f aca="false">IF($C$4="Neattiecināmās izmaksas",IF('6a+c+n'!$Q130="N",'6a+c+n'!H130,0))</f>
        <v>0</v>
      </c>
      <c r="I130" s="76"/>
      <c r="J130" s="76"/>
      <c r="K130" s="77" t="n">
        <f aca="false">IF($C$4="Neattiecināmās izmaksas",IF('6a+c+n'!$Q130="N",'6a+c+n'!K130,0))</f>
        <v>0</v>
      </c>
      <c r="L130" s="238" t="n">
        <f aca="false">IF($C$4="Neattiecināmās izmaksas",IF('6a+c+n'!$Q130="N",'6a+c+n'!L130,0))</f>
        <v>0</v>
      </c>
      <c r="M130" s="76" t="n">
        <f aca="false">IF($C$4="Neattiecināmās izmaksas",IF('6a+c+n'!$Q130="N",'6a+c+n'!M130,0))</f>
        <v>0</v>
      </c>
      <c r="N130" s="76" t="n">
        <f aca="false">IF($C$4="Neattiecināmās izmaksas",IF('6a+c+n'!$Q130="N",'6a+c+n'!N130,0))</f>
        <v>0</v>
      </c>
      <c r="O130" s="76" t="n">
        <f aca="false">IF($C$4="Neattiecināmās izmaksas",IF('6a+c+n'!$Q130="N",'6a+c+n'!O130,0))</f>
        <v>0</v>
      </c>
      <c r="P130" s="77" t="n">
        <f aca="false">IF($C$4="Neattiecināmās izmaksas",IF('6a+c+n'!$Q130="N",'6a+c+n'!P130,0))</f>
        <v>0</v>
      </c>
    </row>
    <row r="131" customFormat="false" ht="11.25" hidden="false" customHeight="false" outlineLevel="0" collapsed="false">
      <c r="A131" s="13" t="n">
        <f aca="false">IF(P131=0,0,IF(COUNTBLANK(P131)=1,0,COUNTA($P$14:P131)))</f>
        <v>0</v>
      </c>
      <c r="B131" s="76" t="n">
        <f aca="false">IF($C$4="Neattiecināmās izmaksas",IF('6a+c+n'!$Q131="N",'6a+c+n'!B131,0))</f>
        <v>0</v>
      </c>
      <c r="C131" s="76" t="n">
        <f aca="false">IF($C$4="Neattiecināmās izmaksas",IF('6a+c+n'!$Q131="N",'6a+c+n'!C131,0))</f>
        <v>0</v>
      </c>
      <c r="D131" s="76" t="n">
        <f aca="false">IF($C$4="Neattiecināmās izmaksas",IF('6a+c+n'!$Q131="N",'6a+c+n'!D131,0))</f>
        <v>0</v>
      </c>
      <c r="E131" s="77"/>
      <c r="F131" s="75"/>
      <c r="G131" s="76"/>
      <c r="H131" s="76" t="n">
        <f aca="false">IF($C$4="Neattiecināmās izmaksas",IF('6a+c+n'!$Q131="N",'6a+c+n'!H131,0))</f>
        <v>0</v>
      </c>
      <c r="I131" s="76"/>
      <c r="J131" s="76"/>
      <c r="K131" s="77" t="n">
        <f aca="false">IF($C$4="Neattiecināmās izmaksas",IF('6a+c+n'!$Q131="N",'6a+c+n'!K131,0))</f>
        <v>0</v>
      </c>
      <c r="L131" s="238" t="n">
        <f aca="false">IF($C$4="Neattiecināmās izmaksas",IF('6a+c+n'!$Q131="N",'6a+c+n'!L131,0))</f>
        <v>0</v>
      </c>
      <c r="M131" s="76" t="n">
        <f aca="false">IF($C$4="Neattiecināmās izmaksas",IF('6a+c+n'!$Q131="N",'6a+c+n'!M131,0))</f>
        <v>0</v>
      </c>
      <c r="N131" s="76" t="n">
        <f aca="false">IF($C$4="Neattiecināmās izmaksas",IF('6a+c+n'!$Q131="N",'6a+c+n'!N131,0))</f>
        <v>0</v>
      </c>
      <c r="O131" s="76" t="n">
        <f aca="false">IF($C$4="Neattiecināmās izmaksas",IF('6a+c+n'!$Q131="N",'6a+c+n'!O131,0))</f>
        <v>0</v>
      </c>
      <c r="P131" s="77" t="n">
        <f aca="false">IF($C$4="Neattiecināmās izmaksas",IF('6a+c+n'!$Q131="N",'6a+c+n'!P131,0))</f>
        <v>0</v>
      </c>
    </row>
    <row r="132" customFormat="false" ht="11.25" hidden="false" customHeight="false" outlineLevel="0" collapsed="false">
      <c r="A132" s="13" t="n">
        <f aca="false">IF(P132=0,0,IF(COUNTBLANK(P132)=1,0,COUNTA($P$14:P132)))</f>
        <v>0</v>
      </c>
      <c r="B132" s="76" t="n">
        <f aca="false">IF($C$4="Neattiecināmās izmaksas",IF('6a+c+n'!$Q132="N",'6a+c+n'!B132,0))</f>
        <v>0</v>
      </c>
      <c r="C132" s="76" t="n">
        <f aca="false">IF($C$4="Neattiecināmās izmaksas",IF('6a+c+n'!$Q132="N",'6a+c+n'!C132,0))</f>
        <v>0</v>
      </c>
      <c r="D132" s="76" t="n">
        <f aca="false">IF($C$4="Neattiecināmās izmaksas",IF('6a+c+n'!$Q132="N",'6a+c+n'!D132,0))</f>
        <v>0</v>
      </c>
      <c r="E132" s="77"/>
      <c r="F132" s="75"/>
      <c r="G132" s="76"/>
      <c r="H132" s="76" t="n">
        <f aca="false">IF($C$4="Neattiecināmās izmaksas",IF('6a+c+n'!$Q132="N",'6a+c+n'!H132,0))</f>
        <v>0</v>
      </c>
      <c r="I132" s="76"/>
      <c r="J132" s="76"/>
      <c r="K132" s="77" t="n">
        <f aca="false">IF($C$4="Neattiecināmās izmaksas",IF('6a+c+n'!$Q132="N",'6a+c+n'!K132,0))</f>
        <v>0</v>
      </c>
      <c r="L132" s="238" t="n">
        <f aca="false">IF($C$4="Neattiecināmās izmaksas",IF('6a+c+n'!$Q132="N",'6a+c+n'!L132,0))</f>
        <v>0</v>
      </c>
      <c r="M132" s="76" t="n">
        <f aca="false">IF($C$4="Neattiecināmās izmaksas",IF('6a+c+n'!$Q132="N",'6a+c+n'!M132,0))</f>
        <v>0</v>
      </c>
      <c r="N132" s="76" t="n">
        <f aca="false">IF($C$4="Neattiecināmās izmaksas",IF('6a+c+n'!$Q132="N",'6a+c+n'!N132,0))</f>
        <v>0</v>
      </c>
      <c r="O132" s="76" t="n">
        <f aca="false">IF($C$4="Neattiecināmās izmaksas",IF('6a+c+n'!$Q132="N",'6a+c+n'!O132,0))</f>
        <v>0</v>
      </c>
      <c r="P132" s="77" t="n">
        <f aca="false">IF($C$4="Neattiecināmās izmaksas",IF('6a+c+n'!$Q132="N",'6a+c+n'!P132,0))</f>
        <v>0</v>
      </c>
    </row>
    <row r="133" customFormat="false" ht="11.25" hidden="false" customHeight="false" outlineLevel="0" collapsed="false">
      <c r="A133" s="13" t="n">
        <f aca="false">IF(P133=0,0,IF(COUNTBLANK(P133)=1,0,COUNTA($P$14:P133)))</f>
        <v>0</v>
      </c>
      <c r="B133" s="76" t="n">
        <f aca="false">IF($C$4="Neattiecināmās izmaksas",IF('6a+c+n'!$Q133="N",'6a+c+n'!B133,0))</f>
        <v>0</v>
      </c>
      <c r="C133" s="76" t="n">
        <f aca="false">IF($C$4="Neattiecināmās izmaksas",IF('6a+c+n'!$Q133="N",'6a+c+n'!C133,0))</f>
        <v>0</v>
      </c>
      <c r="D133" s="76" t="n">
        <f aca="false">IF($C$4="Neattiecināmās izmaksas",IF('6a+c+n'!$Q133="N",'6a+c+n'!D133,0))</f>
        <v>0</v>
      </c>
      <c r="E133" s="77"/>
      <c r="F133" s="75"/>
      <c r="G133" s="76"/>
      <c r="H133" s="76" t="n">
        <f aca="false">IF($C$4="Neattiecināmās izmaksas",IF('6a+c+n'!$Q133="N",'6a+c+n'!H133,0))</f>
        <v>0</v>
      </c>
      <c r="I133" s="76"/>
      <c r="J133" s="76"/>
      <c r="K133" s="77" t="n">
        <f aca="false">IF($C$4="Neattiecināmās izmaksas",IF('6a+c+n'!$Q133="N",'6a+c+n'!K133,0))</f>
        <v>0</v>
      </c>
      <c r="L133" s="238" t="n">
        <f aca="false">IF($C$4="Neattiecināmās izmaksas",IF('6a+c+n'!$Q133="N",'6a+c+n'!L133,0))</f>
        <v>0</v>
      </c>
      <c r="M133" s="76" t="n">
        <f aca="false">IF($C$4="Neattiecināmās izmaksas",IF('6a+c+n'!$Q133="N",'6a+c+n'!M133,0))</f>
        <v>0</v>
      </c>
      <c r="N133" s="76" t="n">
        <f aca="false">IF($C$4="Neattiecināmās izmaksas",IF('6a+c+n'!$Q133="N",'6a+c+n'!N133,0))</f>
        <v>0</v>
      </c>
      <c r="O133" s="76" t="n">
        <f aca="false">IF($C$4="Neattiecināmās izmaksas",IF('6a+c+n'!$Q133="N",'6a+c+n'!O133,0))</f>
        <v>0</v>
      </c>
      <c r="P133" s="77" t="n">
        <f aca="false">IF($C$4="Neattiecināmās izmaksas",IF('6a+c+n'!$Q133="N",'6a+c+n'!P133,0))</f>
        <v>0</v>
      </c>
    </row>
    <row r="134" customFormat="false" ht="11.25" hidden="false" customHeight="false" outlineLevel="0" collapsed="false">
      <c r="A134" s="13" t="n">
        <f aca="false">IF(P134=0,0,IF(COUNTBLANK(P134)=1,0,COUNTA($P$14:P134)))</f>
        <v>0</v>
      </c>
      <c r="B134" s="76" t="n">
        <f aca="false">IF($C$4="Neattiecināmās izmaksas",IF('6a+c+n'!$Q134="N",'6a+c+n'!B134,0))</f>
        <v>0</v>
      </c>
      <c r="C134" s="76" t="n">
        <f aca="false">IF($C$4="Neattiecināmās izmaksas",IF('6a+c+n'!$Q134="N",'6a+c+n'!C134,0))</f>
        <v>0</v>
      </c>
      <c r="D134" s="76" t="n">
        <f aca="false">IF($C$4="Neattiecināmās izmaksas",IF('6a+c+n'!$Q134="N",'6a+c+n'!D134,0))</f>
        <v>0</v>
      </c>
      <c r="E134" s="77"/>
      <c r="F134" s="75"/>
      <c r="G134" s="76"/>
      <c r="H134" s="76" t="n">
        <f aca="false">IF($C$4="Neattiecināmās izmaksas",IF('6a+c+n'!$Q134="N",'6a+c+n'!H134,0))</f>
        <v>0</v>
      </c>
      <c r="I134" s="76"/>
      <c r="J134" s="76"/>
      <c r="K134" s="77" t="n">
        <f aca="false">IF($C$4="Neattiecināmās izmaksas",IF('6a+c+n'!$Q134="N",'6a+c+n'!K134,0))</f>
        <v>0</v>
      </c>
      <c r="L134" s="238" t="n">
        <f aca="false">IF($C$4="Neattiecināmās izmaksas",IF('6a+c+n'!$Q134="N",'6a+c+n'!L134,0))</f>
        <v>0</v>
      </c>
      <c r="M134" s="76" t="n">
        <f aca="false">IF($C$4="Neattiecināmās izmaksas",IF('6a+c+n'!$Q134="N",'6a+c+n'!M134,0))</f>
        <v>0</v>
      </c>
      <c r="N134" s="76" t="n">
        <f aca="false">IF($C$4="Neattiecināmās izmaksas",IF('6a+c+n'!$Q134="N",'6a+c+n'!N134,0))</f>
        <v>0</v>
      </c>
      <c r="O134" s="76" t="n">
        <f aca="false">IF($C$4="Neattiecināmās izmaksas",IF('6a+c+n'!$Q134="N",'6a+c+n'!O134,0))</f>
        <v>0</v>
      </c>
      <c r="P134" s="77" t="n">
        <f aca="false">IF($C$4="Neattiecināmās izmaksas",IF('6a+c+n'!$Q134="N",'6a+c+n'!P134,0))</f>
        <v>0</v>
      </c>
    </row>
    <row r="135" customFormat="false" ht="11.25" hidden="false" customHeight="false" outlineLevel="0" collapsed="false">
      <c r="A135" s="13" t="n">
        <f aca="false">IF(P135=0,0,IF(COUNTBLANK(P135)=1,0,COUNTA($P$14:P135)))</f>
        <v>0</v>
      </c>
      <c r="B135" s="76" t="n">
        <f aca="false">IF($C$4="Neattiecināmās izmaksas",IF('6a+c+n'!$Q135="N",'6a+c+n'!B135,0))</f>
        <v>0</v>
      </c>
      <c r="C135" s="76" t="n">
        <f aca="false">IF($C$4="Neattiecināmās izmaksas",IF('6a+c+n'!$Q135="N",'6a+c+n'!C135,0))</f>
        <v>0</v>
      </c>
      <c r="D135" s="76" t="n">
        <f aca="false">IF($C$4="Neattiecināmās izmaksas",IF('6a+c+n'!$Q135="N",'6a+c+n'!D135,0))</f>
        <v>0</v>
      </c>
      <c r="E135" s="77"/>
      <c r="F135" s="75"/>
      <c r="G135" s="76"/>
      <c r="H135" s="76" t="n">
        <f aca="false">IF($C$4="Neattiecināmās izmaksas",IF('6a+c+n'!$Q135="N",'6a+c+n'!H135,0))</f>
        <v>0</v>
      </c>
      <c r="I135" s="76"/>
      <c r="J135" s="76"/>
      <c r="K135" s="77" t="n">
        <f aca="false">IF($C$4="Neattiecināmās izmaksas",IF('6a+c+n'!$Q135="N",'6a+c+n'!K135,0))</f>
        <v>0</v>
      </c>
      <c r="L135" s="238" t="n">
        <f aca="false">IF($C$4="Neattiecināmās izmaksas",IF('6a+c+n'!$Q135="N",'6a+c+n'!L135,0))</f>
        <v>0</v>
      </c>
      <c r="M135" s="76" t="n">
        <f aca="false">IF($C$4="Neattiecināmās izmaksas",IF('6a+c+n'!$Q135="N",'6a+c+n'!M135,0))</f>
        <v>0</v>
      </c>
      <c r="N135" s="76" t="n">
        <f aca="false">IF($C$4="Neattiecināmās izmaksas",IF('6a+c+n'!$Q135="N",'6a+c+n'!N135,0))</f>
        <v>0</v>
      </c>
      <c r="O135" s="76" t="n">
        <f aca="false">IF($C$4="Neattiecināmās izmaksas",IF('6a+c+n'!$Q135="N",'6a+c+n'!O135,0))</f>
        <v>0</v>
      </c>
      <c r="P135" s="77" t="n">
        <f aca="false">IF($C$4="Neattiecināmās izmaksas",IF('6a+c+n'!$Q135="N",'6a+c+n'!P135,0))</f>
        <v>0</v>
      </c>
    </row>
    <row r="136" customFormat="false" ht="11.25" hidden="false" customHeight="false" outlineLevel="0" collapsed="false">
      <c r="A136" s="13" t="n">
        <f aca="false">IF(P136=0,0,IF(COUNTBLANK(P136)=1,0,COUNTA($P$14:P136)))</f>
        <v>0</v>
      </c>
      <c r="B136" s="76" t="n">
        <f aca="false">IF($C$4="Neattiecināmās izmaksas",IF('6a+c+n'!$Q136="N",'6a+c+n'!B136,0))</f>
        <v>0</v>
      </c>
      <c r="C136" s="76" t="n">
        <f aca="false">IF($C$4="Neattiecināmās izmaksas",IF('6a+c+n'!$Q136="N",'6a+c+n'!C136,0))</f>
        <v>0</v>
      </c>
      <c r="D136" s="76" t="n">
        <f aca="false">IF($C$4="Neattiecināmās izmaksas",IF('6a+c+n'!$Q136="N",'6a+c+n'!D136,0))</f>
        <v>0</v>
      </c>
      <c r="E136" s="77"/>
      <c r="F136" s="75"/>
      <c r="G136" s="76"/>
      <c r="H136" s="76" t="n">
        <f aca="false">IF($C$4="Neattiecināmās izmaksas",IF('6a+c+n'!$Q136="N",'6a+c+n'!H136,0))</f>
        <v>0</v>
      </c>
      <c r="I136" s="76"/>
      <c r="J136" s="76"/>
      <c r="K136" s="77" t="n">
        <f aca="false">IF($C$4="Neattiecināmās izmaksas",IF('6a+c+n'!$Q136="N",'6a+c+n'!K136,0))</f>
        <v>0</v>
      </c>
      <c r="L136" s="238" t="n">
        <f aca="false">IF($C$4="Neattiecināmās izmaksas",IF('6a+c+n'!$Q136="N",'6a+c+n'!L136,0))</f>
        <v>0</v>
      </c>
      <c r="M136" s="76" t="n">
        <f aca="false">IF($C$4="Neattiecināmās izmaksas",IF('6a+c+n'!$Q136="N",'6a+c+n'!M136,0))</f>
        <v>0</v>
      </c>
      <c r="N136" s="76" t="n">
        <f aca="false">IF($C$4="Neattiecināmās izmaksas",IF('6a+c+n'!$Q136="N",'6a+c+n'!N136,0))</f>
        <v>0</v>
      </c>
      <c r="O136" s="76" t="n">
        <f aca="false">IF($C$4="Neattiecināmās izmaksas",IF('6a+c+n'!$Q136="N",'6a+c+n'!O136,0))</f>
        <v>0</v>
      </c>
      <c r="P136" s="77" t="n">
        <f aca="false">IF($C$4="Neattiecināmās izmaksas",IF('6a+c+n'!$Q136="N",'6a+c+n'!P136,0))</f>
        <v>0</v>
      </c>
    </row>
    <row r="137" customFormat="false" ht="11.25" hidden="false" customHeight="false" outlineLevel="0" collapsed="false">
      <c r="A137" s="13" t="n">
        <f aca="false">IF(P137=0,0,IF(COUNTBLANK(P137)=1,0,COUNTA($P$14:P137)))</f>
        <v>0</v>
      </c>
      <c r="B137" s="76" t="n">
        <f aca="false">IF($C$4="Neattiecināmās izmaksas",IF('6a+c+n'!$Q137="N",'6a+c+n'!B137,0))</f>
        <v>0</v>
      </c>
      <c r="C137" s="76" t="n">
        <f aca="false">IF($C$4="Neattiecināmās izmaksas",IF('6a+c+n'!$Q137="N",'6a+c+n'!C137,0))</f>
        <v>0</v>
      </c>
      <c r="D137" s="76" t="n">
        <f aca="false">IF($C$4="Neattiecināmās izmaksas",IF('6a+c+n'!$Q137="N",'6a+c+n'!D137,0))</f>
        <v>0</v>
      </c>
      <c r="E137" s="77"/>
      <c r="F137" s="75"/>
      <c r="G137" s="76"/>
      <c r="H137" s="76" t="n">
        <f aca="false">IF($C$4="Neattiecināmās izmaksas",IF('6a+c+n'!$Q137="N",'6a+c+n'!H137,0))</f>
        <v>0</v>
      </c>
      <c r="I137" s="76"/>
      <c r="J137" s="76"/>
      <c r="K137" s="77" t="n">
        <f aca="false">IF($C$4="Neattiecināmās izmaksas",IF('6a+c+n'!$Q137="N",'6a+c+n'!K137,0))</f>
        <v>0</v>
      </c>
      <c r="L137" s="238" t="n">
        <f aca="false">IF($C$4="Neattiecināmās izmaksas",IF('6a+c+n'!$Q137="N",'6a+c+n'!L137,0))</f>
        <v>0</v>
      </c>
      <c r="M137" s="76" t="n">
        <f aca="false">IF($C$4="Neattiecināmās izmaksas",IF('6a+c+n'!$Q137="N",'6a+c+n'!M137,0))</f>
        <v>0</v>
      </c>
      <c r="N137" s="76" t="n">
        <f aca="false">IF($C$4="Neattiecināmās izmaksas",IF('6a+c+n'!$Q137="N",'6a+c+n'!N137,0))</f>
        <v>0</v>
      </c>
      <c r="O137" s="76" t="n">
        <f aca="false">IF($C$4="Neattiecināmās izmaksas",IF('6a+c+n'!$Q137="N",'6a+c+n'!O137,0))</f>
        <v>0</v>
      </c>
      <c r="P137" s="77" t="n">
        <f aca="false">IF($C$4="Neattiecināmās izmaksas",IF('6a+c+n'!$Q137="N",'6a+c+n'!P137,0))</f>
        <v>0</v>
      </c>
    </row>
    <row r="138" customFormat="false" ht="11.25" hidden="false" customHeight="false" outlineLevel="0" collapsed="false">
      <c r="A138" s="13" t="n">
        <f aca="false">IF(P138=0,0,IF(COUNTBLANK(P138)=1,0,COUNTA($P$14:P138)))</f>
        <v>0</v>
      </c>
      <c r="B138" s="76" t="n">
        <f aca="false">IF($C$4="Neattiecināmās izmaksas",IF('6a+c+n'!$Q138="N",'6a+c+n'!B138,0))</f>
        <v>0</v>
      </c>
      <c r="C138" s="76" t="n">
        <f aca="false">IF($C$4="Neattiecināmās izmaksas",IF('6a+c+n'!$Q138="N",'6a+c+n'!C138,0))</f>
        <v>0</v>
      </c>
      <c r="D138" s="76" t="n">
        <f aca="false">IF($C$4="Neattiecināmās izmaksas",IF('6a+c+n'!$Q138="N",'6a+c+n'!D138,0))</f>
        <v>0</v>
      </c>
      <c r="E138" s="77"/>
      <c r="F138" s="75"/>
      <c r="G138" s="76"/>
      <c r="H138" s="76" t="n">
        <f aca="false">IF($C$4="Neattiecināmās izmaksas",IF('6a+c+n'!$Q138="N",'6a+c+n'!H138,0))</f>
        <v>0</v>
      </c>
      <c r="I138" s="76"/>
      <c r="J138" s="76"/>
      <c r="K138" s="77" t="n">
        <f aca="false">IF($C$4="Neattiecināmās izmaksas",IF('6a+c+n'!$Q138="N",'6a+c+n'!K138,0))</f>
        <v>0</v>
      </c>
      <c r="L138" s="238" t="n">
        <f aca="false">IF($C$4="Neattiecināmās izmaksas",IF('6a+c+n'!$Q138="N",'6a+c+n'!L138,0))</f>
        <v>0</v>
      </c>
      <c r="M138" s="76" t="n">
        <f aca="false">IF($C$4="Neattiecināmās izmaksas",IF('6a+c+n'!$Q138="N",'6a+c+n'!M138,0))</f>
        <v>0</v>
      </c>
      <c r="N138" s="76" t="n">
        <f aca="false">IF($C$4="Neattiecināmās izmaksas",IF('6a+c+n'!$Q138="N",'6a+c+n'!N138,0))</f>
        <v>0</v>
      </c>
      <c r="O138" s="76" t="n">
        <f aca="false">IF($C$4="Neattiecināmās izmaksas",IF('6a+c+n'!$Q138="N",'6a+c+n'!O138,0))</f>
        <v>0</v>
      </c>
      <c r="P138" s="77" t="n">
        <f aca="false">IF($C$4="Neattiecināmās izmaksas",IF('6a+c+n'!$Q138="N",'6a+c+n'!P138,0))</f>
        <v>0</v>
      </c>
    </row>
    <row r="139" customFormat="false" ht="11.25" hidden="false" customHeight="false" outlineLevel="0" collapsed="false">
      <c r="A139" s="13" t="n">
        <f aca="false">IF(P139=0,0,IF(COUNTBLANK(P139)=1,0,COUNTA($P$14:P139)))</f>
        <v>0</v>
      </c>
      <c r="B139" s="76" t="n">
        <f aca="false">IF($C$4="Neattiecināmās izmaksas",IF('6a+c+n'!$Q139="N",'6a+c+n'!B139,0))</f>
        <v>0</v>
      </c>
      <c r="C139" s="76" t="n">
        <f aca="false">IF($C$4="Neattiecināmās izmaksas",IF('6a+c+n'!$Q139="N",'6a+c+n'!C139,0))</f>
        <v>0</v>
      </c>
      <c r="D139" s="76" t="n">
        <f aca="false">IF($C$4="Neattiecināmās izmaksas",IF('6a+c+n'!$Q139="N",'6a+c+n'!D139,0))</f>
        <v>0</v>
      </c>
      <c r="E139" s="77"/>
      <c r="F139" s="75"/>
      <c r="G139" s="76"/>
      <c r="H139" s="76" t="n">
        <f aca="false">IF($C$4="Neattiecināmās izmaksas",IF('6a+c+n'!$Q139="N",'6a+c+n'!H139,0))</f>
        <v>0</v>
      </c>
      <c r="I139" s="76"/>
      <c r="J139" s="76"/>
      <c r="K139" s="77" t="n">
        <f aca="false">IF($C$4="Neattiecināmās izmaksas",IF('6a+c+n'!$Q139="N",'6a+c+n'!K139,0))</f>
        <v>0</v>
      </c>
      <c r="L139" s="238" t="n">
        <f aca="false">IF($C$4="Neattiecināmās izmaksas",IF('6a+c+n'!$Q139="N",'6a+c+n'!L139,0))</f>
        <v>0</v>
      </c>
      <c r="M139" s="76" t="n">
        <f aca="false">IF($C$4="Neattiecināmās izmaksas",IF('6a+c+n'!$Q139="N",'6a+c+n'!M139,0))</f>
        <v>0</v>
      </c>
      <c r="N139" s="76" t="n">
        <f aca="false">IF($C$4="Neattiecināmās izmaksas",IF('6a+c+n'!$Q139="N",'6a+c+n'!N139,0))</f>
        <v>0</v>
      </c>
      <c r="O139" s="76" t="n">
        <f aca="false">IF($C$4="Neattiecināmās izmaksas",IF('6a+c+n'!$Q139="N",'6a+c+n'!O139,0))</f>
        <v>0</v>
      </c>
      <c r="P139" s="77" t="n">
        <f aca="false">IF($C$4="Neattiecināmās izmaksas",IF('6a+c+n'!$Q139="N",'6a+c+n'!P139,0))</f>
        <v>0</v>
      </c>
    </row>
    <row r="140" customFormat="false" ht="11.25" hidden="false" customHeight="false" outlineLevel="0" collapsed="false">
      <c r="A140" s="13" t="n">
        <f aca="false">IF(P140=0,0,IF(COUNTBLANK(P140)=1,0,COUNTA($P$14:P140)))</f>
        <v>0</v>
      </c>
      <c r="B140" s="76" t="n">
        <f aca="false">IF($C$4="Neattiecināmās izmaksas",IF('6a+c+n'!$Q140="N",'6a+c+n'!B140,0))</f>
        <v>0</v>
      </c>
      <c r="C140" s="76" t="n">
        <f aca="false">IF($C$4="Neattiecināmās izmaksas",IF('6a+c+n'!$Q140="N",'6a+c+n'!C140,0))</f>
        <v>0</v>
      </c>
      <c r="D140" s="76" t="n">
        <f aca="false">IF($C$4="Neattiecināmās izmaksas",IF('6a+c+n'!$Q140="N",'6a+c+n'!D140,0))</f>
        <v>0</v>
      </c>
      <c r="E140" s="77"/>
      <c r="F140" s="75"/>
      <c r="G140" s="76"/>
      <c r="H140" s="76" t="n">
        <f aca="false">IF($C$4="Neattiecināmās izmaksas",IF('6a+c+n'!$Q140="N",'6a+c+n'!H140,0))</f>
        <v>0</v>
      </c>
      <c r="I140" s="76"/>
      <c r="J140" s="76"/>
      <c r="K140" s="77" t="n">
        <f aca="false">IF($C$4="Neattiecināmās izmaksas",IF('6a+c+n'!$Q140="N",'6a+c+n'!K140,0))</f>
        <v>0</v>
      </c>
      <c r="L140" s="238" t="n">
        <f aca="false">IF($C$4="Neattiecināmās izmaksas",IF('6a+c+n'!$Q140="N",'6a+c+n'!L140,0))</f>
        <v>0</v>
      </c>
      <c r="M140" s="76" t="n">
        <f aca="false">IF($C$4="Neattiecināmās izmaksas",IF('6a+c+n'!$Q140="N",'6a+c+n'!M140,0))</f>
        <v>0</v>
      </c>
      <c r="N140" s="76" t="n">
        <f aca="false">IF($C$4="Neattiecināmās izmaksas",IF('6a+c+n'!$Q140="N",'6a+c+n'!N140,0))</f>
        <v>0</v>
      </c>
      <c r="O140" s="76" t="n">
        <f aca="false">IF($C$4="Neattiecināmās izmaksas",IF('6a+c+n'!$Q140="N",'6a+c+n'!O140,0))</f>
        <v>0</v>
      </c>
      <c r="P140" s="77" t="n">
        <f aca="false">IF($C$4="Neattiecināmās izmaksas",IF('6a+c+n'!$Q140="N",'6a+c+n'!P140,0))</f>
        <v>0</v>
      </c>
    </row>
    <row r="141" customFormat="false" ht="11.25" hidden="false" customHeight="false" outlineLevel="0" collapsed="false">
      <c r="A141" s="13" t="n">
        <f aca="false">IF(P141=0,0,IF(COUNTBLANK(P141)=1,0,COUNTA($P$14:P141)))</f>
        <v>0</v>
      </c>
      <c r="B141" s="76" t="n">
        <f aca="false">IF($C$4="Neattiecināmās izmaksas",IF('6a+c+n'!$Q141="N",'6a+c+n'!B141,0))</f>
        <v>0</v>
      </c>
      <c r="C141" s="76" t="n">
        <f aca="false">IF($C$4="Neattiecināmās izmaksas",IF('6a+c+n'!$Q141="N",'6a+c+n'!C141,0))</f>
        <v>0</v>
      </c>
      <c r="D141" s="76" t="n">
        <f aca="false">IF($C$4="Neattiecināmās izmaksas",IF('6a+c+n'!$Q141="N",'6a+c+n'!D141,0))</f>
        <v>0</v>
      </c>
      <c r="E141" s="77"/>
      <c r="F141" s="75"/>
      <c r="G141" s="76"/>
      <c r="H141" s="76" t="n">
        <f aca="false">IF($C$4="Neattiecināmās izmaksas",IF('6a+c+n'!$Q141="N",'6a+c+n'!H141,0))</f>
        <v>0</v>
      </c>
      <c r="I141" s="76"/>
      <c r="J141" s="76"/>
      <c r="K141" s="77" t="n">
        <f aca="false">IF($C$4="Neattiecināmās izmaksas",IF('6a+c+n'!$Q141="N",'6a+c+n'!K141,0))</f>
        <v>0</v>
      </c>
      <c r="L141" s="238" t="n">
        <f aca="false">IF($C$4="Neattiecināmās izmaksas",IF('6a+c+n'!$Q141="N",'6a+c+n'!L141,0))</f>
        <v>0</v>
      </c>
      <c r="M141" s="76" t="n">
        <f aca="false">IF($C$4="Neattiecināmās izmaksas",IF('6a+c+n'!$Q141="N",'6a+c+n'!M141,0))</f>
        <v>0</v>
      </c>
      <c r="N141" s="76" t="n">
        <f aca="false">IF($C$4="Neattiecināmās izmaksas",IF('6a+c+n'!$Q141="N",'6a+c+n'!N141,0))</f>
        <v>0</v>
      </c>
      <c r="O141" s="76" t="n">
        <f aca="false">IF($C$4="Neattiecināmās izmaksas",IF('6a+c+n'!$Q141="N",'6a+c+n'!O141,0))</f>
        <v>0</v>
      </c>
      <c r="P141" s="77" t="n">
        <f aca="false">IF($C$4="Neattiecināmās izmaksas",IF('6a+c+n'!$Q141="N",'6a+c+n'!P141,0))</f>
        <v>0</v>
      </c>
    </row>
    <row r="142" customFormat="false" ht="11.25" hidden="false" customHeight="false" outlineLevel="0" collapsed="false">
      <c r="A142" s="13" t="n">
        <f aca="false">IF(P142=0,0,IF(COUNTBLANK(P142)=1,0,COUNTA($P$14:P142)))</f>
        <v>0</v>
      </c>
      <c r="B142" s="76" t="n">
        <f aca="false">IF($C$4="Neattiecināmās izmaksas",IF('6a+c+n'!$Q142="N",'6a+c+n'!B142,0))</f>
        <v>0</v>
      </c>
      <c r="C142" s="76" t="n">
        <f aca="false">IF($C$4="Neattiecināmās izmaksas",IF('6a+c+n'!$Q142="N",'6a+c+n'!C142,0))</f>
        <v>0</v>
      </c>
      <c r="D142" s="76" t="n">
        <f aca="false">IF($C$4="Neattiecināmās izmaksas",IF('6a+c+n'!$Q142="N",'6a+c+n'!D142,0))</f>
        <v>0</v>
      </c>
      <c r="E142" s="77"/>
      <c r="F142" s="75"/>
      <c r="G142" s="76"/>
      <c r="H142" s="76" t="n">
        <f aca="false">IF($C$4="Neattiecināmās izmaksas",IF('6a+c+n'!$Q142="N",'6a+c+n'!H142,0))</f>
        <v>0</v>
      </c>
      <c r="I142" s="76"/>
      <c r="J142" s="76"/>
      <c r="K142" s="77" t="n">
        <f aca="false">IF($C$4="Neattiecināmās izmaksas",IF('6a+c+n'!$Q142="N",'6a+c+n'!K142,0))</f>
        <v>0</v>
      </c>
      <c r="L142" s="238" t="n">
        <f aca="false">IF($C$4="Neattiecināmās izmaksas",IF('6a+c+n'!$Q142="N",'6a+c+n'!L142,0))</f>
        <v>0</v>
      </c>
      <c r="M142" s="76" t="n">
        <f aca="false">IF($C$4="Neattiecināmās izmaksas",IF('6a+c+n'!$Q142="N",'6a+c+n'!M142,0))</f>
        <v>0</v>
      </c>
      <c r="N142" s="76" t="n">
        <f aca="false">IF($C$4="Neattiecināmās izmaksas",IF('6a+c+n'!$Q142="N",'6a+c+n'!N142,0))</f>
        <v>0</v>
      </c>
      <c r="O142" s="76" t="n">
        <f aca="false">IF($C$4="Neattiecināmās izmaksas",IF('6a+c+n'!$Q142="N",'6a+c+n'!O142,0))</f>
        <v>0</v>
      </c>
      <c r="P142" s="77" t="n">
        <f aca="false">IF($C$4="Neattiecināmās izmaksas",IF('6a+c+n'!$Q142="N",'6a+c+n'!P142,0))</f>
        <v>0</v>
      </c>
    </row>
    <row r="143" customFormat="false" ht="11.25" hidden="false" customHeight="false" outlineLevel="0" collapsed="false">
      <c r="A143" s="13" t="n">
        <f aca="false">IF(P143=0,0,IF(COUNTBLANK(P143)=1,0,COUNTA($P$14:P143)))</f>
        <v>0</v>
      </c>
      <c r="B143" s="76" t="n">
        <f aca="false">IF($C$4="Neattiecināmās izmaksas",IF('6a+c+n'!$Q143="N",'6a+c+n'!B143,0))</f>
        <v>0</v>
      </c>
      <c r="C143" s="76" t="n">
        <f aca="false">IF($C$4="Neattiecināmās izmaksas",IF('6a+c+n'!$Q143="N",'6a+c+n'!C143,0))</f>
        <v>0</v>
      </c>
      <c r="D143" s="76" t="n">
        <f aca="false">IF($C$4="Neattiecināmās izmaksas",IF('6a+c+n'!$Q143="N",'6a+c+n'!D143,0))</f>
        <v>0</v>
      </c>
      <c r="E143" s="77"/>
      <c r="F143" s="75"/>
      <c r="G143" s="76"/>
      <c r="H143" s="76" t="n">
        <f aca="false">IF($C$4="Neattiecināmās izmaksas",IF('6a+c+n'!$Q143="N",'6a+c+n'!H143,0))</f>
        <v>0</v>
      </c>
      <c r="I143" s="76"/>
      <c r="J143" s="76"/>
      <c r="K143" s="77" t="n">
        <f aca="false">IF($C$4="Neattiecināmās izmaksas",IF('6a+c+n'!$Q143="N",'6a+c+n'!K143,0))</f>
        <v>0</v>
      </c>
      <c r="L143" s="238" t="n">
        <f aca="false">IF($C$4="Neattiecināmās izmaksas",IF('6a+c+n'!$Q143="N",'6a+c+n'!L143,0))</f>
        <v>0</v>
      </c>
      <c r="M143" s="76" t="n">
        <f aca="false">IF($C$4="Neattiecināmās izmaksas",IF('6a+c+n'!$Q143="N",'6a+c+n'!M143,0))</f>
        <v>0</v>
      </c>
      <c r="N143" s="76" t="n">
        <f aca="false">IF($C$4="Neattiecināmās izmaksas",IF('6a+c+n'!$Q143="N",'6a+c+n'!N143,0))</f>
        <v>0</v>
      </c>
      <c r="O143" s="76" t="n">
        <f aca="false">IF($C$4="Neattiecināmās izmaksas",IF('6a+c+n'!$Q143="N",'6a+c+n'!O143,0))</f>
        <v>0</v>
      </c>
      <c r="P143" s="77" t="n">
        <f aca="false">IF($C$4="Neattiecināmās izmaksas",IF('6a+c+n'!$Q143="N",'6a+c+n'!P143,0))</f>
        <v>0</v>
      </c>
    </row>
    <row r="144" customFormat="false" ht="11.25" hidden="false" customHeight="false" outlineLevel="0" collapsed="false">
      <c r="A144" s="13" t="n">
        <f aca="false">IF(P144=0,0,IF(COUNTBLANK(P144)=1,0,COUNTA($P$14:P144)))</f>
        <v>0</v>
      </c>
      <c r="B144" s="76" t="n">
        <f aca="false">IF($C$4="Neattiecināmās izmaksas",IF('6a+c+n'!$Q144="N",'6a+c+n'!B144,0))</f>
        <v>0</v>
      </c>
      <c r="C144" s="76" t="n">
        <f aca="false">IF($C$4="Neattiecināmās izmaksas",IF('6a+c+n'!$Q144="N",'6a+c+n'!C144,0))</f>
        <v>0</v>
      </c>
      <c r="D144" s="76" t="n">
        <f aca="false">IF($C$4="Neattiecināmās izmaksas",IF('6a+c+n'!$Q144="N",'6a+c+n'!D144,0))</f>
        <v>0</v>
      </c>
      <c r="E144" s="77"/>
      <c r="F144" s="75"/>
      <c r="G144" s="76"/>
      <c r="H144" s="76" t="n">
        <f aca="false">IF($C$4="Neattiecināmās izmaksas",IF('6a+c+n'!$Q144="N",'6a+c+n'!H144,0))</f>
        <v>0</v>
      </c>
      <c r="I144" s="76"/>
      <c r="J144" s="76"/>
      <c r="K144" s="77" t="n">
        <f aca="false">IF($C$4="Neattiecināmās izmaksas",IF('6a+c+n'!$Q144="N",'6a+c+n'!K144,0))</f>
        <v>0</v>
      </c>
      <c r="L144" s="238" t="n">
        <f aca="false">IF($C$4="Neattiecināmās izmaksas",IF('6a+c+n'!$Q144="N",'6a+c+n'!L144,0))</f>
        <v>0</v>
      </c>
      <c r="M144" s="76" t="n">
        <f aca="false">IF($C$4="Neattiecināmās izmaksas",IF('6a+c+n'!$Q144="N",'6a+c+n'!M144,0))</f>
        <v>0</v>
      </c>
      <c r="N144" s="76" t="n">
        <f aca="false">IF($C$4="Neattiecināmās izmaksas",IF('6a+c+n'!$Q144="N",'6a+c+n'!N144,0))</f>
        <v>0</v>
      </c>
      <c r="O144" s="76" t="n">
        <f aca="false">IF($C$4="Neattiecināmās izmaksas",IF('6a+c+n'!$Q144="N",'6a+c+n'!O144,0))</f>
        <v>0</v>
      </c>
      <c r="P144" s="77" t="n">
        <f aca="false">IF($C$4="Neattiecināmās izmaksas",IF('6a+c+n'!$Q144="N",'6a+c+n'!P144,0))</f>
        <v>0</v>
      </c>
    </row>
    <row r="145" customFormat="false" ht="11.25" hidden="false" customHeight="false" outlineLevel="0" collapsed="false">
      <c r="A145" s="13" t="n">
        <f aca="false">IF(P145=0,0,IF(COUNTBLANK(P145)=1,0,COUNTA($P$14:P145)))</f>
        <v>0</v>
      </c>
      <c r="B145" s="76" t="n">
        <f aca="false">IF($C$4="Neattiecināmās izmaksas",IF('6a+c+n'!$Q145="N",'6a+c+n'!B145,0))</f>
        <v>0</v>
      </c>
      <c r="C145" s="76" t="n">
        <f aca="false">IF($C$4="Neattiecināmās izmaksas",IF('6a+c+n'!$Q145="N",'6a+c+n'!C145,0))</f>
        <v>0</v>
      </c>
      <c r="D145" s="76" t="n">
        <f aca="false">IF($C$4="Neattiecināmās izmaksas",IF('6a+c+n'!$Q145="N",'6a+c+n'!D145,0))</f>
        <v>0</v>
      </c>
      <c r="E145" s="77"/>
      <c r="F145" s="75"/>
      <c r="G145" s="76"/>
      <c r="H145" s="76" t="n">
        <f aca="false">IF($C$4="Neattiecināmās izmaksas",IF('6a+c+n'!$Q145="N",'6a+c+n'!H145,0))</f>
        <v>0</v>
      </c>
      <c r="I145" s="76"/>
      <c r="J145" s="76"/>
      <c r="K145" s="77" t="n">
        <f aca="false">IF($C$4="Neattiecināmās izmaksas",IF('6a+c+n'!$Q145="N",'6a+c+n'!K145,0))</f>
        <v>0</v>
      </c>
      <c r="L145" s="238" t="n">
        <f aca="false">IF($C$4="Neattiecināmās izmaksas",IF('6a+c+n'!$Q145="N",'6a+c+n'!L145,0))</f>
        <v>0</v>
      </c>
      <c r="M145" s="76" t="n">
        <f aca="false">IF($C$4="Neattiecināmās izmaksas",IF('6a+c+n'!$Q145="N",'6a+c+n'!M145,0))</f>
        <v>0</v>
      </c>
      <c r="N145" s="76" t="n">
        <f aca="false">IF($C$4="Neattiecināmās izmaksas",IF('6a+c+n'!$Q145="N",'6a+c+n'!N145,0))</f>
        <v>0</v>
      </c>
      <c r="O145" s="76" t="n">
        <f aca="false">IF($C$4="Neattiecināmās izmaksas",IF('6a+c+n'!$Q145="N",'6a+c+n'!O145,0))</f>
        <v>0</v>
      </c>
      <c r="P145" s="77" t="n">
        <f aca="false">IF($C$4="Neattiecināmās izmaksas",IF('6a+c+n'!$Q145="N",'6a+c+n'!P145,0))</f>
        <v>0</v>
      </c>
    </row>
    <row r="146" customFormat="false" ht="11.25" hidden="false" customHeight="false" outlineLevel="0" collapsed="false">
      <c r="A146" s="13" t="n">
        <f aca="false">IF(P146=0,0,IF(COUNTBLANK(P146)=1,0,COUNTA($P$14:P146)))</f>
        <v>0</v>
      </c>
      <c r="B146" s="76" t="n">
        <f aca="false">IF($C$4="Neattiecināmās izmaksas",IF('6a+c+n'!$Q146="N",'6a+c+n'!B146,0))</f>
        <v>0</v>
      </c>
      <c r="C146" s="76" t="n">
        <f aca="false">IF($C$4="Neattiecināmās izmaksas",IF('6a+c+n'!$Q146="N",'6a+c+n'!C146,0))</f>
        <v>0</v>
      </c>
      <c r="D146" s="76" t="n">
        <f aca="false">IF($C$4="Neattiecināmās izmaksas",IF('6a+c+n'!$Q146="N",'6a+c+n'!D146,0))</f>
        <v>0</v>
      </c>
      <c r="E146" s="77"/>
      <c r="F146" s="75"/>
      <c r="G146" s="76"/>
      <c r="H146" s="76" t="n">
        <f aca="false">IF($C$4="Neattiecināmās izmaksas",IF('6a+c+n'!$Q146="N",'6a+c+n'!H146,0))</f>
        <v>0</v>
      </c>
      <c r="I146" s="76"/>
      <c r="J146" s="76"/>
      <c r="K146" s="77" t="n">
        <f aca="false">IF($C$4="Neattiecināmās izmaksas",IF('6a+c+n'!$Q146="N",'6a+c+n'!K146,0))</f>
        <v>0</v>
      </c>
      <c r="L146" s="238" t="n">
        <f aca="false">IF($C$4="Neattiecināmās izmaksas",IF('6a+c+n'!$Q146="N",'6a+c+n'!L146,0))</f>
        <v>0</v>
      </c>
      <c r="M146" s="76" t="n">
        <f aca="false">IF($C$4="Neattiecināmās izmaksas",IF('6a+c+n'!$Q146="N",'6a+c+n'!M146,0))</f>
        <v>0</v>
      </c>
      <c r="N146" s="76" t="n">
        <f aca="false">IF($C$4="Neattiecināmās izmaksas",IF('6a+c+n'!$Q146="N",'6a+c+n'!N146,0))</f>
        <v>0</v>
      </c>
      <c r="O146" s="76" t="n">
        <f aca="false">IF($C$4="Neattiecināmās izmaksas",IF('6a+c+n'!$Q146="N",'6a+c+n'!O146,0))</f>
        <v>0</v>
      </c>
      <c r="P146" s="77" t="n">
        <f aca="false">IF($C$4="Neattiecināmās izmaksas",IF('6a+c+n'!$Q146="N",'6a+c+n'!P146,0))</f>
        <v>0</v>
      </c>
    </row>
    <row r="147" customFormat="false" ht="11.25" hidden="false" customHeight="false" outlineLevel="0" collapsed="false">
      <c r="A147" s="13" t="n">
        <f aca="false">IF(P147=0,0,IF(COUNTBLANK(P147)=1,0,COUNTA($P$14:P147)))</f>
        <v>0</v>
      </c>
      <c r="B147" s="76" t="n">
        <f aca="false">IF($C$4="Neattiecināmās izmaksas",IF('6a+c+n'!$Q147="N",'6a+c+n'!B147,0))</f>
        <v>0</v>
      </c>
      <c r="C147" s="76" t="n">
        <f aca="false">IF($C$4="Neattiecināmās izmaksas",IF('6a+c+n'!$Q147="N",'6a+c+n'!C147,0))</f>
        <v>0</v>
      </c>
      <c r="D147" s="76" t="n">
        <f aca="false">IF($C$4="Neattiecināmās izmaksas",IF('6a+c+n'!$Q147="N",'6a+c+n'!D147,0))</f>
        <v>0</v>
      </c>
      <c r="E147" s="77"/>
      <c r="F147" s="75"/>
      <c r="G147" s="76"/>
      <c r="H147" s="76" t="n">
        <f aca="false">IF($C$4="Neattiecināmās izmaksas",IF('6a+c+n'!$Q147="N",'6a+c+n'!H147,0))</f>
        <v>0</v>
      </c>
      <c r="I147" s="76"/>
      <c r="J147" s="76"/>
      <c r="K147" s="77" t="n">
        <f aca="false">IF($C$4="Neattiecināmās izmaksas",IF('6a+c+n'!$Q147="N",'6a+c+n'!K147,0))</f>
        <v>0</v>
      </c>
      <c r="L147" s="238" t="n">
        <f aca="false">IF($C$4="Neattiecināmās izmaksas",IF('6a+c+n'!$Q147="N",'6a+c+n'!L147,0))</f>
        <v>0</v>
      </c>
      <c r="M147" s="76" t="n">
        <f aca="false">IF($C$4="Neattiecināmās izmaksas",IF('6a+c+n'!$Q147="N",'6a+c+n'!M147,0))</f>
        <v>0</v>
      </c>
      <c r="N147" s="76" t="n">
        <f aca="false">IF($C$4="Neattiecināmās izmaksas",IF('6a+c+n'!$Q147="N",'6a+c+n'!N147,0))</f>
        <v>0</v>
      </c>
      <c r="O147" s="76" t="n">
        <f aca="false">IF($C$4="Neattiecināmās izmaksas",IF('6a+c+n'!$Q147="N",'6a+c+n'!O147,0))</f>
        <v>0</v>
      </c>
      <c r="P147" s="77" t="n">
        <f aca="false">IF($C$4="Neattiecināmās izmaksas",IF('6a+c+n'!$Q147="N",'6a+c+n'!P147,0))</f>
        <v>0</v>
      </c>
    </row>
    <row r="148" customFormat="false" ht="11.25" hidden="false" customHeight="false" outlineLevel="0" collapsed="false">
      <c r="A148" s="13" t="n">
        <f aca="false">IF(P148=0,0,IF(COUNTBLANK(P148)=1,0,COUNTA($P$14:P148)))</f>
        <v>0</v>
      </c>
      <c r="B148" s="76" t="n">
        <f aca="false">IF($C$4="Neattiecināmās izmaksas",IF('6a+c+n'!$Q148="N",'6a+c+n'!B148,0))</f>
        <v>0</v>
      </c>
      <c r="C148" s="76" t="n">
        <f aca="false">IF($C$4="Neattiecināmās izmaksas",IF('6a+c+n'!$Q148="N",'6a+c+n'!C148,0))</f>
        <v>0</v>
      </c>
      <c r="D148" s="76" t="n">
        <f aca="false">IF($C$4="Neattiecināmās izmaksas",IF('6a+c+n'!$Q148="N",'6a+c+n'!D148,0))</f>
        <v>0</v>
      </c>
      <c r="E148" s="77"/>
      <c r="F148" s="75"/>
      <c r="G148" s="76"/>
      <c r="H148" s="76" t="n">
        <f aca="false">IF($C$4="Neattiecināmās izmaksas",IF('6a+c+n'!$Q148="N",'6a+c+n'!H148,0))</f>
        <v>0</v>
      </c>
      <c r="I148" s="76"/>
      <c r="J148" s="76"/>
      <c r="K148" s="77" t="n">
        <f aca="false">IF($C$4="Neattiecināmās izmaksas",IF('6a+c+n'!$Q148="N",'6a+c+n'!K148,0))</f>
        <v>0</v>
      </c>
      <c r="L148" s="238" t="n">
        <f aca="false">IF($C$4="Neattiecināmās izmaksas",IF('6a+c+n'!$Q148="N",'6a+c+n'!L148,0))</f>
        <v>0</v>
      </c>
      <c r="M148" s="76" t="n">
        <f aca="false">IF($C$4="Neattiecināmās izmaksas",IF('6a+c+n'!$Q148="N",'6a+c+n'!M148,0))</f>
        <v>0</v>
      </c>
      <c r="N148" s="76" t="n">
        <f aca="false">IF($C$4="Neattiecināmās izmaksas",IF('6a+c+n'!$Q148="N",'6a+c+n'!N148,0))</f>
        <v>0</v>
      </c>
      <c r="O148" s="76" t="n">
        <f aca="false">IF($C$4="Neattiecināmās izmaksas",IF('6a+c+n'!$Q148="N",'6a+c+n'!O148,0))</f>
        <v>0</v>
      </c>
      <c r="P148" s="77" t="n">
        <f aca="false">IF($C$4="Neattiecināmās izmaksas",IF('6a+c+n'!$Q148="N",'6a+c+n'!P148,0))</f>
        <v>0</v>
      </c>
    </row>
    <row r="149" customFormat="false" ht="11.25" hidden="false" customHeight="false" outlineLevel="0" collapsed="false">
      <c r="A149" s="13" t="n">
        <f aca="false">IF(P149=0,0,IF(COUNTBLANK(P149)=1,0,COUNTA($P$14:P149)))</f>
        <v>0</v>
      </c>
      <c r="B149" s="76" t="n">
        <f aca="false">IF($C$4="Neattiecināmās izmaksas",IF('6a+c+n'!$Q149="N",'6a+c+n'!B149,0))</f>
        <v>0</v>
      </c>
      <c r="C149" s="76" t="n">
        <f aca="false">IF($C$4="Neattiecināmās izmaksas",IF('6a+c+n'!$Q149="N",'6a+c+n'!C149,0))</f>
        <v>0</v>
      </c>
      <c r="D149" s="76" t="n">
        <f aca="false">IF($C$4="Neattiecināmās izmaksas",IF('6a+c+n'!$Q149="N",'6a+c+n'!D149,0))</f>
        <v>0</v>
      </c>
      <c r="E149" s="77"/>
      <c r="F149" s="75"/>
      <c r="G149" s="76"/>
      <c r="H149" s="76" t="n">
        <f aca="false">IF($C$4="Neattiecināmās izmaksas",IF('6a+c+n'!$Q149="N",'6a+c+n'!H149,0))</f>
        <v>0</v>
      </c>
      <c r="I149" s="76"/>
      <c r="J149" s="76"/>
      <c r="K149" s="77" t="n">
        <f aca="false">IF($C$4="Neattiecināmās izmaksas",IF('6a+c+n'!$Q149="N",'6a+c+n'!K149,0))</f>
        <v>0</v>
      </c>
      <c r="L149" s="238" t="n">
        <f aca="false">IF($C$4="Neattiecināmās izmaksas",IF('6a+c+n'!$Q149="N",'6a+c+n'!L149,0))</f>
        <v>0</v>
      </c>
      <c r="M149" s="76" t="n">
        <f aca="false">IF($C$4="Neattiecināmās izmaksas",IF('6a+c+n'!$Q149="N",'6a+c+n'!M149,0))</f>
        <v>0</v>
      </c>
      <c r="N149" s="76" t="n">
        <f aca="false">IF($C$4="Neattiecināmās izmaksas",IF('6a+c+n'!$Q149="N",'6a+c+n'!N149,0))</f>
        <v>0</v>
      </c>
      <c r="O149" s="76" t="n">
        <f aca="false">IF($C$4="Neattiecināmās izmaksas",IF('6a+c+n'!$Q149="N",'6a+c+n'!O149,0))</f>
        <v>0</v>
      </c>
      <c r="P149" s="77" t="n">
        <f aca="false">IF($C$4="Neattiecināmās izmaksas",IF('6a+c+n'!$Q149="N",'6a+c+n'!P149,0))</f>
        <v>0</v>
      </c>
    </row>
    <row r="150" customFormat="false" ht="11.25" hidden="false" customHeight="false" outlineLevel="0" collapsed="false">
      <c r="A150" s="13" t="n">
        <f aca="false">IF(P150=0,0,IF(COUNTBLANK(P150)=1,0,COUNTA($P$14:P150)))</f>
        <v>0</v>
      </c>
      <c r="B150" s="76" t="n">
        <f aca="false">IF($C$4="Neattiecināmās izmaksas",IF('6a+c+n'!$Q150="N",'6a+c+n'!B150,0))</f>
        <v>0</v>
      </c>
      <c r="C150" s="76" t="n">
        <f aca="false">IF($C$4="Neattiecināmās izmaksas",IF('6a+c+n'!$Q150="N",'6a+c+n'!C150,0))</f>
        <v>0</v>
      </c>
      <c r="D150" s="76" t="n">
        <f aca="false">IF($C$4="Neattiecināmās izmaksas",IF('6a+c+n'!$Q150="N",'6a+c+n'!D150,0))</f>
        <v>0</v>
      </c>
      <c r="E150" s="77"/>
      <c r="F150" s="75"/>
      <c r="G150" s="76"/>
      <c r="H150" s="76" t="n">
        <f aca="false">IF($C$4="Neattiecināmās izmaksas",IF('6a+c+n'!$Q150="N",'6a+c+n'!H150,0))</f>
        <v>0</v>
      </c>
      <c r="I150" s="76"/>
      <c r="J150" s="76"/>
      <c r="K150" s="77" t="n">
        <f aca="false">IF($C$4="Neattiecināmās izmaksas",IF('6a+c+n'!$Q150="N",'6a+c+n'!K150,0))</f>
        <v>0</v>
      </c>
      <c r="L150" s="238" t="n">
        <f aca="false">IF($C$4="Neattiecināmās izmaksas",IF('6a+c+n'!$Q150="N",'6a+c+n'!L150,0))</f>
        <v>0</v>
      </c>
      <c r="M150" s="76" t="n">
        <f aca="false">IF($C$4="Neattiecināmās izmaksas",IF('6a+c+n'!$Q150="N",'6a+c+n'!M150,0))</f>
        <v>0</v>
      </c>
      <c r="N150" s="76" t="n">
        <f aca="false">IF($C$4="Neattiecināmās izmaksas",IF('6a+c+n'!$Q150="N",'6a+c+n'!N150,0))</f>
        <v>0</v>
      </c>
      <c r="O150" s="76" t="n">
        <f aca="false">IF($C$4="Neattiecināmās izmaksas",IF('6a+c+n'!$Q150="N",'6a+c+n'!O150,0))</f>
        <v>0</v>
      </c>
      <c r="P150" s="77" t="n">
        <f aca="false">IF($C$4="Neattiecināmās izmaksas",IF('6a+c+n'!$Q150="N",'6a+c+n'!P150,0))</f>
        <v>0</v>
      </c>
    </row>
    <row r="151" customFormat="false" ht="11.25" hidden="false" customHeight="false" outlineLevel="0" collapsed="false">
      <c r="A151" s="13" t="n">
        <f aca="false">IF(P151=0,0,IF(COUNTBLANK(P151)=1,0,COUNTA($P$14:P151)))</f>
        <v>0</v>
      </c>
      <c r="B151" s="76" t="n">
        <f aca="false">IF($C$4="Neattiecināmās izmaksas",IF('6a+c+n'!$Q151="N",'6a+c+n'!B151,0))</f>
        <v>0</v>
      </c>
      <c r="C151" s="76" t="n">
        <f aca="false">IF($C$4="Neattiecināmās izmaksas",IF('6a+c+n'!$Q151="N",'6a+c+n'!C151,0))</f>
        <v>0</v>
      </c>
      <c r="D151" s="76" t="n">
        <f aca="false">IF($C$4="Neattiecināmās izmaksas",IF('6a+c+n'!$Q151="N",'6a+c+n'!D151,0))</f>
        <v>0</v>
      </c>
      <c r="E151" s="77"/>
      <c r="F151" s="75"/>
      <c r="G151" s="76"/>
      <c r="H151" s="76" t="n">
        <f aca="false">IF($C$4="Neattiecināmās izmaksas",IF('6a+c+n'!$Q151="N",'6a+c+n'!H151,0))</f>
        <v>0</v>
      </c>
      <c r="I151" s="76"/>
      <c r="J151" s="76"/>
      <c r="K151" s="77" t="n">
        <f aca="false">IF($C$4="Neattiecināmās izmaksas",IF('6a+c+n'!$Q151="N",'6a+c+n'!K151,0))</f>
        <v>0</v>
      </c>
      <c r="L151" s="238" t="n">
        <f aca="false">IF($C$4="Neattiecināmās izmaksas",IF('6a+c+n'!$Q151="N",'6a+c+n'!L151,0))</f>
        <v>0</v>
      </c>
      <c r="M151" s="76" t="n">
        <f aca="false">IF($C$4="Neattiecināmās izmaksas",IF('6a+c+n'!$Q151="N",'6a+c+n'!M151,0))</f>
        <v>0</v>
      </c>
      <c r="N151" s="76" t="n">
        <f aca="false">IF($C$4="Neattiecināmās izmaksas",IF('6a+c+n'!$Q151="N",'6a+c+n'!N151,0))</f>
        <v>0</v>
      </c>
      <c r="O151" s="76" t="n">
        <f aca="false">IF($C$4="Neattiecināmās izmaksas",IF('6a+c+n'!$Q151="N",'6a+c+n'!O151,0))</f>
        <v>0</v>
      </c>
      <c r="P151" s="77" t="n">
        <f aca="false">IF($C$4="Neattiecināmās izmaksas",IF('6a+c+n'!$Q151="N",'6a+c+n'!P151,0))</f>
        <v>0</v>
      </c>
    </row>
    <row r="152" customFormat="false" ht="11.25" hidden="false" customHeight="false" outlineLevel="0" collapsed="false">
      <c r="A152" s="13" t="n">
        <f aca="false">IF(P152=0,0,IF(COUNTBLANK(P152)=1,0,COUNTA($P$14:P152)))</f>
        <v>0</v>
      </c>
      <c r="B152" s="76" t="n">
        <f aca="false">IF($C$4="Neattiecināmās izmaksas",IF('6a+c+n'!$Q152="N",'6a+c+n'!B152,0))</f>
        <v>0</v>
      </c>
      <c r="C152" s="76" t="n">
        <f aca="false">IF($C$4="Neattiecināmās izmaksas",IF('6a+c+n'!$Q152="N",'6a+c+n'!C152,0))</f>
        <v>0</v>
      </c>
      <c r="D152" s="76" t="n">
        <f aca="false">IF($C$4="Neattiecināmās izmaksas",IF('6a+c+n'!$Q152="N",'6a+c+n'!D152,0))</f>
        <v>0</v>
      </c>
      <c r="E152" s="77"/>
      <c r="F152" s="75"/>
      <c r="G152" s="76"/>
      <c r="H152" s="76" t="n">
        <f aca="false">IF($C$4="Neattiecināmās izmaksas",IF('6a+c+n'!$Q152="N",'6a+c+n'!H152,0))</f>
        <v>0</v>
      </c>
      <c r="I152" s="76"/>
      <c r="J152" s="76"/>
      <c r="K152" s="77" t="n">
        <f aca="false">IF($C$4="Neattiecināmās izmaksas",IF('6a+c+n'!$Q152="N",'6a+c+n'!K152,0))</f>
        <v>0</v>
      </c>
      <c r="L152" s="238" t="n">
        <f aca="false">IF($C$4="Neattiecināmās izmaksas",IF('6a+c+n'!$Q152="N",'6a+c+n'!L152,0))</f>
        <v>0</v>
      </c>
      <c r="M152" s="76" t="n">
        <f aca="false">IF($C$4="Neattiecināmās izmaksas",IF('6a+c+n'!$Q152="N",'6a+c+n'!M152,0))</f>
        <v>0</v>
      </c>
      <c r="N152" s="76" t="n">
        <f aca="false">IF($C$4="Neattiecināmās izmaksas",IF('6a+c+n'!$Q152="N",'6a+c+n'!N152,0))</f>
        <v>0</v>
      </c>
      <c r="O152" s="76" t="n">
        <f aca="false">IF($C$4="Neattiecināmās izmaksas",IF('6a+c+n'!$Q152="N",'6a+c+n'!O152,0))</f>
        <v>0</v>
      </c>
      <c r="P152" s="77" t="n">
        <f aca="false">IF($C$4="Neattiecināmās izmaksas",IF('6a+c+n'!$Q152="N",'6a+c+n'!P152,0))</f>
        <v>0</v>
      </c>
    </row>
    <row r="153" customFormat="false" ht="11.25" hidden="false" customHeight="false" outlineLevel="0" collapsed="false">
      <c r="A153" s="13" t="n">
        <f aca="false">IF(P153=0,0,IF(COUNTBLANK(P153)=1,0,COUNTA($P$14:P153)))</f>
        <v>0</v>
      </c>
      <c r="B153" s="76" t="n">
        <f aca="false">IF($C$4="Neattiecināmās izmaksas",IF('6a+c+n'!$Q153="N",'6a+c+n'!B153,0))</f>
        <v>0</v>
      </c>
      <c r="C153" s="76" t="n">
        <f aca="false">IF($C$4="Neattiecināmās izmaksas",IF('6a+c+n'!$Q153="N",'6a+c+n'!C153,0))</f>
        <v>0</v>
      </c>
      <c r="D153" s="76" t="n">
        <f aca="false">IF($C$4="Neattiecināmās izmaksas",IF('6a+c+n'!$Q153="N",'6a+c+n'!D153,0))</f>
        <v>0</v>
      </c>
      <c r="E153" s="77"/>
      <c r="F153" s="75"/>
      <c r="G153" s="76"/>
      <c r="H153" s="76" t="n">
        <f aca="false">IF($C$4="Neattiecināmās izmaksas",IF('6a+c+n'!$Q153="N",'6a+c+n'!H153,0))</f>
        <v>0</v>
      </c>
      <c r="I153" s="76"/>
      <c r="J153" s="76"/>
      <c r="K153" s="77" t="n">
        <f aca="false">IF($C$4="Neattiecināmās izmaksas",IF('6a+c+n'!$Q153="N",'6a+c+n'!K153,0))</f>
        <v>0</v>
      </c>
      <c r="L153" s="238" t="n">
        <f aca="false">IF($C$4="Neattiecināmās izmaksas",IF('6a+c+n'!$Q153="N",'6a+c+n'!L153,0))</f>
        <v>0</v>
      </c>
      <c r="M153" s="76" t="n">
        <f aca="false">IF($C$4="Neattiecināmās izmaksas",IF('6a+c+n'!$Q153="N",'6a+c+n'!M153,0))</f>
        <v>0</v>
      </c>
      <c r="N153" s="76" t="n">
        <f aca="false">IF($C$4="Neattiecināmās izmaksas",IF('6a+c+n'!$Q153="N",'6a+c+n'!N153,0))</f>
        <v>0</v>
      </c>
      <c r="O153" s="76" t="n">
        <f aca="false">IF($C$4="Neattiecināmās izmaksas",IF('6a+c+n'!$Q153="N",'6a+c+n'!O153,0))</f>
        <v>0</v>
      </c>
      <c r="P153" s="77" t="n">
        <f aca="false">IF($C$4="Neattiecināmās izmaksas",IF('6a+c+n'!$Q153="N",'6a+c+n'!P153,0))</f>
        <v>0</v>
      </c>
    </row>
    <row r="154" customFormat="false" ht="11.25" hidden="false" customHeight="false" outlineLevel="0" collapsed="false">
      <c r="A154" s="13" t="n">
        <f aca="false">IF(P154=0,0,IF(COUNTBLANK(P154)=1,0,COUNTA($P$14:P154)))</f>
        <v>0</v>
      </c>
      <c r="B154" s="76" t="n">
        <f aca="false">IF($C$4="Neattiecināmās izmaksas",IF('6a+c+n'!$Q154="N",'6a+c+n'!B154,0))</f>
        <v>0</v>
      </c>
      <c r="C154" s="76" t="n">
        <f aca="false">IF($C$4="Neattiecināmās izmaksas",IF('6a+c+n'!$Q154="N",'6a+c+n'!C154,0))</f>
        <v>0</v>
      </c>
      <c r="D154" s="76" t="n">
        <f aca="false">IF($C$4="Neattiecināmās izmaksas",IF('6a+c+n'!$Q154="N",'6a+c+n'!D154,0))</f>
        <v>0</v>
      </c>
      <c r="E154" s="77"/>
      <c r="F154" s="75"/>
      <c r="G154" s="76"/>
      <c r="H154" s="76" t="n">
        <f aca="false">IF($C$4="Neattiecināmās izmaksas",IF('6a+c+n'!$Q154="N",'6a+c+n'!H154,0))</f>
        <v>0</v>
      </c>
      <c r="I154" s="76"/>
      <c r="J154" s="76"/>
      <c r="K154" s="77" t="n">
        <f aca="false">IF($C$4="Neattiecināmās izmaksas",IF('6a+c+n'!$Q154="N",'6a+c+n'!K154,0))</f>
        <v>0</v>
      </c>
      <c r="L154" s="238" t="n">
        <f aca="false">IF($C$4="Neattiecināmās izmaksas",IF('6a+c+n'!$Q154="N",'6a+c+n'!L154,0))</f>
        <v>0</v>
      </c>
      <c r="M154" s="76" t="n">
        <f aca="false">IF($C$4="Neattiecināmās izmaksas",IF('6a+c+n'!$Q154="N",'6a+c+n'!M154,0))</f>
        <v>0</v>
      </c>
      <c r="N154" s="76" t="n">
        <f aca="false">IF($C$4="Neattiecināmās izmaksas",IF('6a+c+n'!$Q154="N",'6a+c+n'!N154,0))</f>
        <v>0</v>
      </c>
      <c r="O154" s="76" t="n">
        <f aca="false">IF($C$4="Neattiecināmās izmaksas",IF('6a+c+n'!$Q154="N",'6a+c+n'!O154,0))</f>
        <v>0</v>
      </c>
      <c r="P154" s="77" t="n">
        <f aca="false">IF($C$4="Neattiecināmās izmaksas",IF('6a+c+n'!$Q154="N",'6a+c+n'!P154,0))</f>
        <v>0</v>
      </c>
    </row>
    <row r="155" customFormat="false" ht="11.25" hidden="false" customHeight="false" outlineLevel="0" collapsed="false">
      <c r="A155" s="13" t="n">
        <f aca="false">IF(P155=0,0,IF(COUNTBLANK(P155)=1,0,COUNTA($P$14:P155)))</f>
        <v>0</v>
      </c>
      <c r="B155" s="76" t="n">
        <f aca="false">IF($C$4="Neattiecināmās izmaksas",IF('6a+c+n'!$Q155="N",'6a+c+n'!B155,0))</f>
        <v>0</v>
      </c>
      <c r="C155" s="76" t="n">
        <f aca="false">IF($C$4="Neattiecināmās izmaksas",IF('6a+c+n'!$Q155="N",'6a+c+n'!C155,0))</f>
        <v>0</v>
      </c>
      <c r="D155" s="76" t="n">
        <f aca="false">IF($C$4="Neattiecināmās izmaksas",IF('6a+c+n'!$Q155="N",'6a+c+n'!D155,0))</f>
        <v>0</v>
      </c>
      <c r="E155" s="77"/>
      <c r="F155" s="75"/>
      <c r="G155" s="76"/>
      <c r="H155" s="76" t="n">
        <f aca="false">IF($C$4="Neattiecināmās izmaksas",IF('6a+c+n'!$Q155="N",'6a+c+n'!H155,0))</f>
        <v>0</v>
      </c>
      <c r="I155" s="76"/>
      <c r="J155" s="76"/>
      <c r="K155" s="77" t="n">
        <f aca="false">IF($C$4="Neattiecināmās izmaksas",IF('6a+c+n'!$Q155="N",'6a+c+n'!K155,0))</f>
        <v>0</v>
      </c>
      <c r="L155" s="238" t="n">
        <f aca="false">IF($C$4="Neattiecināmās izmaksas",IF('6a+c+n'!$Q155="N",'6a+c+n'!L155,0))</f>
        <v>0</v>
      </c>
      <c r="M155" s="76" t="n">
        <f aca="false">IF($C$4="Neattiecināmās izmaksas",IF('6a+c+n'!$Q155="N",'6a+c+n'!M155,0))</f>
        <v>0</v>
      </c>
      <c r="N155" s="76" t="n">
        <f aca="false">IF($C$4="Neattiecināmās izmaksas",IF('6a+c+n'!$Q155="N",'6a+c+n'!N155,0))</f>
        <v>0</v>
      </c>
      <c r="O155" s="76" t="n">
        <f aca="false">IF($C$4="Neattiecināmās izmaksas",IF('6a+c+n'!$Q155="N",'6a+c+n'!O155,0))</f>
        <v>0</v>
      </c>
      <c r="P155" s="77" t="n">
        <f aca="false">IF($C$4="Neattiecināmās izmaksas",IF('6a+c+n'!$Q155="N",'6a+c+n'!P155,0))</f>
        <v>0</v>
      </c>
    </row>
    <row r="156" customFormat="false" ht="12" hidden="false" customHeight="false" outlineLevel="0" collapsed="false">
      <c r="A156" s="13" t="n">
        <f aca="false">IF(P156=0,0,IF(COUNTBLANK(P156)=1,0,COUNTA($P$14:P156)))</f>
        <v>0</v>
      </c>
      <c r="B156" s="76" t="n">
        <f aca="false">IF($C$4="Neattiecināmās izmaksas",IF('6a+c+n'!$Q156="N",'6a+c+n'!B156,0))</f>
        <v>0</v>
      </c>
      <c r="C156" s="76" t="n">
        <f aca="false">IF($C$4="Neattiecināmās izmaksas",IF('6a+c+n'!$Q156="N",'6a+c+n'!C156,0))</f>
        <v>0</v>
      </c>
      <c r="D156" s="76" t="n">
        <f aca="false">IF($C$4="Neattiecināmās izmaksas",IF('6a+c+n'!$Q156="N",'6a+c+n'!D156,0))</f>
        <v>0</v>
      </c>
      <c r="E156" s="77"/>
      <c r="F156" s="75"/>
      <c r="G156" s="76"/>
      <c r="H156" s="76" t="n">
        <f aca="false">IF($C$4="Neattiecināmās izmaksas",IF('6a+c+n'!$Q156="N",'6a+c+n'!H156,0))</f>
        <v>0</v>
      </c>
      <c r="I156" s="76"/>
      <c r="J156" s="76"/>
      <c r="K156" s="77" t="n">
        <f aca="false">IF($C$4="Neattiecināmās izmaksas",IF('6a+c+n'!$Q156="N",'6a+c+n'!K156,0))</f>
        <v>0</v>
      </c>
      <c r="L156" s="238" t="n">
        <f aca="false">IF($C$4="Neattiecināmās izmaksas",IF('6a+c+n'!$Q156="N",'6a+c+n'!L156,0))</f>
        <v>0</v>
      </c>
      <c r="M156" s="76" t="n">
        <f aca="false">IF($C$4="Neattiecināmās izmaksas",IF('6a+c+n'!$Q156="N",'6a+c+n'!M156,0))</f>
        <v>0</v>
      </c>
      <c r="N156" s="76" t="n">
        <f aca="false">IF($C$4="Neattiecināmās izmaksas",IF('6a+c+n'!$Q156="N",'6a+c+n'!N156,0))</f>
        <v>0</v>
      </c>
      <c r="O156" s="76" t="n">
        <f aca="false">IF($C$4="Neattiecināmās izmaksas",IF('6a+c+n'!$Q156="N",'6a+c+n'!O156,0))</f>
        <v>0</v>
      </c>
      <c r="P156" s="77" t="n">
        <f aca="false">IF($C$4="Neattiecināmās izmaksas",IF('6a+c+n'!$Q156="N",'6a+c+n'!P156,0))</f>
        <v>0</v>
      </c>
    </row>
    <row r="157" customFormat="false" ht="12" hidden="false" customHeight="true" outlineLevel="0" collapsed="false">
      <c r="A157" s="226" t="s">
        <v>126</v>
      </c>
      <c r="B157" s="226"/>
      <c r="C157" s="226"/>
      <c r="D157" s="226"/>
      <c r="E157" s="226"/>
      <c r="F157" s="226"/>
      <c r="G157" s="226"/>
      <c r="H157" s="226"/>
      <c r="I157" s="226"/>
      <c r="J157" s="226"/>
      <c r="K157" s="226"/>
      <c r="L157" s="239" t="n">
        <f aca="false">SUM(L14:L156)</f>
        <v>0</v>
      </c>
      <c r="M157" s="240" t="n">
        <f aca="false">SUM(M14:M156)</f>
        <v>0</v>
      </c>
      <c r="N157" s="240" t="n">
        <f aca="false">SUM(N14:N156)</f>
        <v>0</v>
      </c>
      <c r="O157" s="240" t="n">
        <f aca="false">SUM(O14:O156)</f>
        <v>0</v>
      </c>
      <c r="P157" s="241" t="n">
        <f aca="false">SUM(P14:P156)</f>
        <v>0</v>
      </c>
    </row>
    <row r="158" customFormat="false" ht="11.25" hidden="false" customHeight="false" outlineLevel="0" collapsed="false">
      <c r="A158" s="33"/>
      <c r="B158" s="33"/>
      <c r="C158" s="33"/>
      <c r="D158" s="33"/>
      <c r="E158" s="33"/>
      <c r="F158" s="33"/>
      <c r="G158" s="33"/>
      <c r="H158" s="33"/>
      <c r="I158" s="33"/>
      <c r="J158" s="33"/>
      <c r="K158" s="33"/>
      <c r="L158" s="33"/>
      <c r="M158" s="33"/>
      <c r="N158" s="33"/>
      <c r="O158" s="33"/>
      <c r="P158" s="33"/>
    </row>
    <row r="159" customFormat="false" ht="11.25" hidden="false" customHeight="false" outlineLevel="0" collapsed="false">
      <c r="A159" s="33"/>
      <c r="B159" s="33"/>
      <c r="C159" s="33"/>
      <c r="D159" s="33"/>
      <c r="E159" s="33"/>
      <c r="F159" s="33"/>
      <c r="G159" s="33"/>
      <c r="H159" s="33"/>
      <c r="I159" s="33"/>
      <c r="J159" s="33"/>
      <c r="K159" s="33"/>
      <c r="L159" s="33"/>
      <c r="M159" s="33"/>
      <c r="N159" s="33"/>
      <c r="O159" s="33"/>
      <c r="P159" s="33"/>
    </row>
    <row r="160" customFormat="false" ht="11.25" hidden="false" customHeight="false" outlineLevel="0" collapsed="false">
      <c r="A160" s="1" t="s">
        <v>19</v>
      </c>
      <c r="B160" s="33"/>
      <c r="C160" s="45" t="n">
        <f aca="false">'Kops n'!C31:H31</f>
        <v>0</v>
      </c>
      <c r="D160" s="45"/>
      <c r="E160" s="45"/>
      <c r="F160" s="45"/>
      <c r="G160" s="45"/>
      <c r="H160" s="45"/>
      <c r="I160" s="33"/>
      <c r="J160" s="33"/>
      <c r="K160" s="33"/>
      <c r="L160" s="33"/>
      <c r="M160" s="33"/>
      <c r="N160" s="33"/>
      <c r="O160" s="33"/>
      <c r="P160" s="33"/>
    </row>
    <row r="161" customFormat="false" ht="11.25" hidden="false" customHeight="true" outlineLevel="0" collapsed="false">
      <c r="A161" s="33"/>
      <c r="B161" s="33"/>
      <c r="C161" s="31" t="s">
        <v>20</v>
      </c>
      <c r="D161" s="31"/>
      <c r="E161" s="31"/>
      <c r="F161" s="31"/>
      <c r="G161" s="31"/>
      <c r="H161" s="31"/>
      <c r="I161" s="33"/>
      <c r="J161" s="33"/>
      <c r="K161" s="33"/>
      <c r="L161" s="33"/>
      <c r="M161" s="33"/>
      <c r="N161" s="33"/>
      <c r="O161" s="33"/>
      <c r="P161" s="33"/>
    </row>
    <row r="162" customFormat="false" ht="11.25" hidden="false" customHeight="false" outlineLevel="0" collapsed="false">
      <c r="A162" s="33"/>
      <c r="B162" s="33"/>
      <c r="C162" s="33"/>
      <c r="D162" s="33"/>
      <c r="E162" s="33"/>
      <c r="F162" s="33"/>
      <c r="G162" s="33"/>
      <c r="H162" s="33"/>
      <c r="I162" s="33"/>
      <c r="J162" s="33"/>
      <c r="K162" s="33"/>
      <c r="L162" s="33"/>
      <c r="M162" s="33"/>
      <c r="N162" s="33"/>
      <c r="O162" s="33"/>
      <c r="P162" s="33"/>
    </row>
    <row r="163" customFormat="false" ht="11.25" hidden="false" customHeight="false" outlineLevel="0" collapsed="false">
      <c r="A163" s="96" t="str">
        <f aca="false">'Kops n'!A34:D34</f>
        <v>Tāme sastādīta:</v>
      </c>
      <c r="B163" s="96"/>
      <c r="C163" s="96"/>
      <c r="D163" s="96"/>
      <c r="E163" s="33"/>
      <c r="F163" s="33"/>
      <c r="G163" s="33"/>
      <c r="H163" s="33"/>
      <c r="I163" s="33"/>
      <c r="J163" s="33"/>
      <c r="K163" s="33"/>
      <c r="L163" s="33"/>
      <c r="M163" s="33"/>
      <c r="N163" s="33"/>
      <c r="O163" s="33"/>
      <c r="P163" s="33"/>
    </row>
    <row r="164" customFormat="false" ht="11.25" hidden="false" customHeight="false" outlineLevel="0" collapsed="false">
      <c r="A164" s="33"/>
      <c r="B164" s="33"/>
      <c r="C164" s="33"/>
      <c r="D164" s="33"/>
      <c r="E164" s="33"/>
      <c r="F164" s="33"/>
      <c r="G164" s="33"/>
      <c r="H164" s="33"/>
      <c r="I164" s="33"/>
      <c r="J164" s="33"/>
      <c r="K164" s="33"/>
      <c r="L164" s="33"/>
      <c r="M164" s="33"/>
      <c r="N164" s="33"/>
      <c r="O164" s="33"/>
      <c r="P164" s="33"/>
    </row>
    <row r="165" customFormat="false" ht="11.25" hidden="false" customHeight="false" outlineLevel="0" collapsed="false">
      <c r="A165" s="1" t="s">
        <v>48</v>
      </c>
      <c r="B165" s="33"/>
      <c r="C165" s="45" t="n">
        <f aca="false">'Kops n'!C36:H36</f>
        <v>0</v>
      </c>
      <c r="D165" s="45"/>
      <c r="E165" s="45"/>
      <c r="F165" s="45"/>
      <c r="G165" s="45"/>
      <c r="H165" s="45"/>
      <c r="I165" s="33"/>
      <c r="J165" s="33"/>
      <c r="K165" s="33"/>
      <c r="L165" s="33"/>
      <c r="M165" s="33"/>
      <c r="N165" s="33"/>
      <c r="O165" s="33"/>
      <c r="P165" s="33"/>
    </row>
    <row r="166" customFormat="false" ht="11.25" hidden="false" customHeight="true" outlineLevel="0" collapsed="false">
      <c r="A166" s="33"/>
      <c r="B166" s="33"/>
      <c r="C166" s="31" t="s">
        <v>20</v>
      </c>
      <c r="D166" s="31"/>
      <c r="E166" s="31"/>
      <c r="F166" s="31"/>
      <c r="G166" s="31"/>
      <c r="H166" s="31"/>
      <c r="I166" s="33"/>
      <c r="J166" s="33"/>
      <c r="K166" s="33"/>
      <c r="L166" s="33"/>
      <c r="M166" s="33"/>
      <c r="N166" s="33"/>
      <c r="O166" s="33"/>
      <c r="P166" s="33"/>
    </row>
    <row r="167" customFormat="false" ht="11.25" hidden="false" customHeight="false" outlineLevel="0" collapsed="false">
      <c r="A167" s="33"/>
      <c r="B167" s="33"/>
      <c r="C167" s="33"/>
      <c r="D167" s="33"/>
      <c r="E167" s="33"/>
      <c r="F167" s="33"/>
      <c r="G167" s="33"/>
      <c r="H167" s="33"/>
      <c r="I167" s="33"/>
      <c r="J167" s="33"/>
      <c r="K167" s="33"/>
      <c r="L167" s="33"/>
      <c r="M167" s="33"/>
      <c r="N167" s="33"/>
      <c r="O167" s="33"/>
      <c r="P167" s="33"/>
    </row>
    <row r="168" customFormat="false" ht="11.25" hidden="false" customHeight="false" outlineLevel="0" collapsed="false">
      <c r="A168" s="97" t="s">
        <v>21</v>
      </c>
      <c r="B168" s="98"/>
      <c r="C168" s="99" t="n">
        <f aca="false">'Kops n'!C39</f>
        <v>0</v>
      </c>
      <c r="D168" s="98"/>
      <c r="E168" s="33"/>
      <c r="F168" s="33"/>
      <c r="G168" s="33"/>
      <c r="H168" s="33"/>
      <c r="I168" s="33"/>
      <c r="J168" s="33"/>
      <c r="K168" s="33"/>
      <c r="L168" s="33"/>
      <c r="M168" s="33"/>
      <c r="N168" s="33"/>
      <c r="O168" s="33"/>
      <c r="P168" s="33"/>
    </row>
    <row r="169" customFormat="false" ht="11.25" hidden="false" customHeight="false" outlineLevel="0" collapsed="false">
      <c r="A169" s="33"/>
      <c r="B169" s="33"/>
      <c r="C169" s="33"/>
      <c r="D169" s="33"/>
      <c r="E169" s="33"/>
      <c r="F169" s="33"/>
      <c r="G169" s="33"/>
      <c r="H169" s="33"/>
      <c r="I169" s="33"/>
      <c r="J169" s="33"/>
      <c r="K169" s="33"/>
      <c r="L169" s="33"/>
      <c r="M169" s="33"/>
      <c r="N169" s="33"/>
      <c r="O169" s="33"/>
      <c r="P169"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157:K157"/>
    <mergeCell ref="C160:H160"/>
    <mergeCell ref="C161:H161"/>
    <mergeCell ref="A163:D163"/>
    <mergeCell ref="C165:H165"/>
    <mergeCell ref="C166:H166"/>
  </mergeCells>
  <conditionalFormatting sqref="A157:K157">
    <cfRule type="containsText" priority="2" operator="containsText" aboveAverage="0" equalAverage="0" bottom="0" percent="0" rank="0" text="Tiešās izmaksas kopā, t. sk. darba devēja sociālais nodoklis __.__% " dxfId="3">
      <formula>NOT(ISERROR(SEARCH("Tiešās izmaksas kopā, t. sk. darba devēja sociālais nodoklis __.__% ",A157)))</formula>
    </cfRule>
  </conditionalFormatting>
  <conditionalFormatting sqref="C2:I2 D5:L8 N9:O9 A14:P156 L157:P157 C160:H160 C165:H165 C168">
    <cfRule type="cellIs" priority="3" operator="equal" aboveAverage="0" equalAverage="0" bottom="0" percent="0" rank="0" text="" dxfId="1">
      <formula>0</formula>
    </cfRule>
  </conditionalFormatting>
  <printOptions headings="false" gridLines="false" gridLinesSet="true" horizontalCentered="false" verticalCentered="false"/>
  <pageMargins left="0" right="0" top="0.39375" bottom="0.39375"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70C0"/>
    <pageSetUpPr fitToPage="false"/>
  </sheetPr>
  <dimension ref="A1:Q11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K115" activeCellId="0" sqref="K115"/>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5.28"/>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6.28"/>
    <col collapsed="false" customWidth="true" hidden="false" outlineLevel="0" max="7" min="7" style="1" width="4.86"/>
    <col collapsed="false" customWidth="true" hidden="false" outlineLevel="0" max="10" min="8" style="1" width="6.71"/>
    <col collapsed="false" customWidth="true" hidden="false" outlineLevel="0" max="11" min="11" style="1" width="7"/>
    <col collapsed="false" customWidth="true" hidden="false" outlineLevel="0" max="12" min="12" style="1" width="7.71"/>
    <col collapsed="false" customWidth="true" hidden="false" outlineLevel="0" max="13" min="13" style="1" width="12.14"/>
    <col collapsed="false" customWidth="true" hidden="false" outlineLevel="0" max="14" min="14" style="1" width="12.86"/>
    <col collapsed="false" customWidth="true" hidden="false" outlineLevel="0" max="15" min="15" style="1" width="7.71"/>
    <col collapsed="false" customWidth="true" hidden="false" outlineLevel="0" max="16" min="16" style="1" width="9"/>
    <col collapsed="false" customWidth="true" hidden="true" outlineLevel="0" max="17" min="17" style="1" width="11.52"/>
    <col collapsed="false" customWidth="false" hidden="false" outlineLevel="0" max="1024" min="18" style="1" width="9.14"/>
  </cols>
  <sheetData>
    <row r="1" customFormat="false" ht="11.25" hidden="false" customHeight="false" outlineLevel="0" collapsed="false">
      <c r="A1" s="94"/>
      <c r="B1" s="94"/>
      <c r="C1" s="118" t="s">
        <v>51</v>
      </c>
      <c r="D1" s="119" t="n">
        <v>7</v>
      </c>
      <c r="E1" s="94"/>
      <c r="F1" s="94"/>
      <c r="G1" s="94"/>
      <c r="H1" s="94"/>
      <c r="I1" s="94"/>
      <c r="J1" s="94"/>
      <c r="N1" s="120"/>
      <c r="O1" s="118"/>
      <c r="P1" s="121"/>
    </row>
    <row r="2" customFormat="false" ht="11.25" hidden="false" customHeight="false" outlineLevel="0" collapsed="false">
      <c r="A2" s="122"/>
      <c r="B2" s="122"/>
      <c r="C2" s="123" t="s">
        <v>383</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5</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229" t="n">
        <f aca="false">ar</f>
        <v>0</v>
      </c>
      <c r="B9" s="229"/>
      <c r="C9" s="229"/>
      <c r="D9" s="229"/>
      <c r="E9" s="229"/>
      <c r="F9" s="229"/>
      <c r="G9" s="128"/>
      <c r="H9" s="128"/>
      <c r="I9" s="128"/>
      <c r="J9" s="129" t="s">
        <v>53</v>
      </c>
      <c r="K9" s="129"/>
      <c r="L9" s="129"/>
      <c r="M9" s="129"/>
      <c r="N9" s="130" t="n">
        <f aca="false">P98</f>
        <v>0</v>
      </c>
      <c r="O9" s="130"/>
      <c r="P9" s="128"/>
      <c r="Q9" s="1" t="str">
        <f aca="false">""</f>
        <v/>
      </c>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c r="Q10" s="1" t="s">
        <v>54</v>
      </c>
    </row>
    <row r="11" customFormat="false" ht="12" hidden="false" customHeight="false" outlineLevel="0" collapsed="false">
      <c r="A11" s="131"/>
      <c r="B11" s="132"/>
      <c r="C11" s="5"/>
      <c r="D11" s="94"/>
      <c r="E11" s="94"/>
      <c r="F11" s="94"/>
      <c r="G11" s="94"/>
      <c r="H11" s="94"/>
      <c r="I11" s="94"/>
      <c r="J11" s="94"/>
      <c r="K11" s="94"/>
      <c r="L11" s="135"/>
      <c r="M11" s="135"/>
      <c r="N11" s="136"/>
      <c r="O11" s="120"/>
      <c r="P11" s="94"/>
      <c r="Q11" s="1" t="s">
        <v>55</v>
      </c>
    </row>
    <row r="12" customFormat="false" ht="12" hidden="false" customHeight="true" outlineLevel="0" collapsed="false">
      <c r="A12" s="58" t="s">
        <v>34</v>
      </c>
      <c r="B12" s="137" t="s">
        <v>56</v>
      </c>
      <c r="C12" s="138" t="s">
        <v>57</v>
      </c>
      <c r="D12" s="139" t="s">
        <v>58</v>
      </c>
      <c r="E12" s="140" t="s">
        <v>59</v>
      </c>
      <c r="F12" s="141" t="s">
        <v>60</v>
      </c>
      <c r="G12" s="141"/>
      <c r="H12" s="141"/>
      <c r="I12" s="141"/>
      <c r="J12" s="141"/>
      <c r="K12" s="141"/>
      <c r="L12" s="141" t="s">
        <v>61</v>
      </c>
      <c r="M12" s="141"/>
      <c r="N12" s="141"/>
      <c r="O12" s="141"/>
      <c r="P12" s="141"/>
      <c r="Q12" s="1" t="s">
        <v>62</v>
      </c>
    </row>
    <row r="13" customFormat="false" ht="118.5" hidden="false" customHeight="false" outlineLevel="0" collapsed="false">
      <c r="A13" s="58"/>
      <c r="B13" s="137"/>
      <c r="C13" s="138"/>
      <c r="D13" s="139"/>
      <c r="E13" s="140"/>
      <c r="F13" s="142" t="s">
        <v>63</v>
      </c>
      <c r="G13" s="143" t="s">
        <v>64</v>
      </c>
      <c r="H13" s="143" t="s">
        <v>65</v>
      </c>
      <c r="I13" s="143" t="s">
        <v>66</v>
      </c>
      <c r="J13" s="143" t="s">
        <v>67</v>
      </c>
      <c r="K13" s="144" t="s">
        <v>68</v>
      </c>
      <c r="L13" s="142" t="s">
        <v>63</v>
      </c>
      <c r="M13" s="143" t="s">
        <v>65</v>
      </c>
      <c r="N13" s="143" t="s">
        <v>66</v>
      </c>
      <c r="O13" s="143" t="s">
        <v>67</v>
      </c>
      <c r="P13" s="145" t="s">
        <v>68</v>
      </c>
      <c r="Q13" s="146" t="s">
        <v>69</v>
      </c>
    </row>
    <row r="14" customFormat="false" ht="11.25" hidden="false" customHeight="false" outlineLevel="0" collapsed="false">
      <c r="A14" s="401" t="n">
        <v>1</v>
      </c>
      <c r="B14" s="402"/>
      <c r="C14" s="177" t="s">
        <v>384</v>
      </c>
      <c r="D14" s="403" t="s">
        <v>208</v>
      </c>
      <c r="E14" s="164" t="n">
        <v>1</v>
      </c>
      <c r="F14" s="404"/>
      <c r="G14" s="405"/>
      <c r="H14" s="406"/>
      <c r="I14" s="405"/>
      <c r="J14" s="405"/>
      <c r="K14" s="407"/>
      <c r="L14" s="408"/>
      <c r="M14" s="405"/>
      <c r="N14" s="405"/>
      <c r="O14" s="405"/>
      <c r="P14" s="407"/>
      <c r="Q14" s="100" t="s">
        <v>55</v>
      </c>
    </row>
    <row r="15" customFormat="false" ht="10.35" hidden="false" customHeight="true" outlineLevel="0" collapsed="false">
      <c r="A15" s="401" t="n">
        <v>2</v>
      </c>
      <c r="B15" s="409"/>
      <c r="C15" s="177" t="s">
        <v>385</v>
      </c>
      <c r="D15" s="403" t="s">
        <v>150</v>
      </c>
      <c r="E15" s="164" t="n">
        <v>24</v>
      </c>
      <c r="F15" s="404"/>
      <c r="G15" s="405"/>
      <c r="H15" s="406"/>
      <c r="I15" s="405"/>
      <c r="J15" s="405"/>
      <c r="K15" s="407"/>
      <c r="L15" s="408"/>
      <c r="M15" s="405"/>
      <c r="N15" s="405"/>
      <c r="O15" s="405"/>
      <c r="P15" s="407"/>
      <c r="Q15" s="244" t="s">
        <v>55</v>
      </c>
    </row>
    <row r="16" customFormat="false" ht="10.35" hidden="false" customHeight="true" outlineLevel="0" collapsed="false">
      <c r="A16" s="401" t="n">
        <v>3</v>
      </c>
      <c r="B16" s="287"/>
      <c r="C16" s="177" t="s">
        <v>386</v>
      </c>
      <c r="D16" s="403" t="s">
        <v>150</v>
      </c>
      <c r="E16" s="410" t="n">
        <v>12</v>
      </c>
      <c r="F16" s="404"/>
      <c r="G16" s="405"/>
      <c r="H16" s="406"/>
      <c r="I16" s="405"/>
      <c r="J16" s="405"/>
      <c r="K16" s="407"/>
      <c r="L16" s="408"/>
      <c r="M16" s="405"/>
      <c r="N16" s="405"/>
      <c r="O16" s="405"/>
      <c r="P16" s="407"/>
      <c r="Q16" s="244" t="s">
        <v>55</v>
      </c>
    </row>
    <row r="17" customFormat="false" ht="10.35" hidden="false" customHeight="true" outlineLevel="0" collapsed="false">
      <c r="A17" s="401" t="n">
        <v>4</v>
      </c>
      <c r="B17" s="228"/>
      <c r="C17" s="177" t="s">
        <v>387</v>
      </c>
      <c r="D17" s="403" t="s">
        <v>150</v>
      </c>
      <c r="E17" s="164" t="n">
        <v>8</v>
      </c>
      <c r="F17" s="404"/>
      <c r="G17" s="405"/>
      <c r="H17" s="406"/>
      <c r="I17" s="405"/>
      <c r="J17" s="405"/>
      <c r="K17" s="407"/>
      <c r="L17" s="408"/>
      <c r="M17" s="405"/>
      <c r="N17" s="405"/>
      <c r="O17" s="405"/>
      <c r="P17" s="407"/>
      <c r="Q17" s="244" t="s">
        <v>55</v>
      </c>
    </row>
    <row r="18" customFormat="false" ht="10.35" hidden="false" customHeight="true" outlineLevel="0" collapsed="false">
      <c r="A18" s="401" t="n">
        <v>5</v>
      </c>
      <c r="B18" s="411"/>
      <c r="C18" s="177" t="s">
        <v>388</v>
      </c>
      <c r="D18" s="403" t="s">
        <v>150</v>
      </c>
      <c r="E18" s="164" t="n">
        <v>12</v>
      </c>
      <c r="F18" s="404"/>
      <c r="G18" s="405"/>
      <c r="H18" s="406"/>
      <c r="I18" s="405"/>
      <c r="J18" s="405"/>
      <c r="K18" s="407"/>
      <c r="L18" s="408"/>
      <c r="M18" s="405"/>
      <c r="N18" s="405"/>
      <c r="O18" s="405"/>
      <c r="P18" s="407"/>
      <c r="Q18" s="244" t="s">
        <v>55</v>
      </c>
    </row>
    <row r="19" customFormat="false" ht="10.35" hidden="false" customHeight="true" outlineLevel="0" collapsed="false">
      <c r="A19" s="401" t="n">
        <v>6</v>
      </c>
      <c r="B19" s="412"/>
      <c r="C19" s="177" t="s">
        <v>389</v>
      </c>
      <c r="D19" s="403" t="s">
        <v>150</v>
      </c>
      <c r="E19" s="164" t="n">
        <v>12</v>
      </c>
      <c r="F19" s="404"/>
      <c r="G19" s="405"/>
      <c r="H19" s="406"/>
      <c r="I19" s="405"/>
      <c r="J19" s="405"/>
      <c r="K19" s="407"/>
      <c r="L19" s="408"/>
      <c r="M19" s="405"/>
      <c r="N19" s="405"/>
      <c r="O19" s="405"/>
      <c r="P19" s="407"/>
      <c r="Q19" s="244" t="s">
        <v>55</v>
      </c>
    </row>
    <row r="20" customFormat="false" ht="10.35" hidden="false" customHeight="true" outlineLevel="0" collapsed="false">
      <c r="A20" s="401" t="n">
        <v>7</v>
      </c>
      <c r="B20" s="412"/>
      <c r="C20" s="177" t="s">
        <v>390</v>
      </c>
      <c r="D20" s="403" t="s">
        <v>150</v>
      </c>
      <c r="E20" s="164" t="n">
        <v>8</v>
      </c>
      <c r="F20" s="404"/>
      <c r="G20" s="405"/>
      <c r="H20" s="406"/>
      <c r="I20" s="405"/>
      <c r="J20" s="405"/>
      <c r="K20" s="407"/>
      <c r="L20" s="408"/>
      <c r="M20" s="405"/>
      <c r="N20" s="405"/>
      <c r="O20" s="405"/>
      <c r="P20" s="407"/>
      <c r="Q20" s="244" t="s">
        <v>55</v>
      </c>
    </row>
    <row r="21" customFormat="false" ht="10.35" hidden="false" customHeight="true" outlineLevel="0" collapsed="false">
      <c r="A21" s="401" t="n">
        <v>8</v>
      </c>
      <c r="B21" s="412"/>
      <c r="C21" s="177" t="s">
        <v>391</v>
      </c>
      <c r="D21" s="403" t="s">
        <v>150</v>
      </c>
      <c r="E21" s="164" t="n">
        <v>8</v>
      </c>
      <c r="F21" s="404"/>
      <c r="G21" s="405"/>
      <c r="H21" s="406"/>
      <c r="I21" s="405"/>
      <c r="J21" s="405"/>
      <c r="K21" s="407"/>
      <c r="L21" s="408"/>
      <c r="M21" s="405"/>
      <c r="N21" s="405"/>
      <c r="O21" s="405"/>
      <c r="P21" s="407"/>
      <c r="Q21" s="244" t="s">
        <v>55</v>
      </c>
    </row>
    <row r="22" customFormat="false" ht="10.35" hidden="false" customHeight="true" outlineLevel="0" collapsed="false">
      <c r="A22" s="401" t="n">
        <v>9</v>
      </c>
      <c r="B22" s="228"/>
      <c r="C22" s="177" t="s">
        <v>389</v>
      </c>
      <c r="D22" s="403" t="s">
        <v>150</v>
      </c>
      <c r="E22" s="410" t="n">
        <v>9</v>
      </c>
      <c r="F22" s="404"/>
      <c r="G22" s="405"/>
      <c r="H22" s="406"/>
      <c r="I22" s="405"/>
      <c r="J22" s="405"/>
      <c r="K22" s="407"/>
      <c r="L22" s="408"/>
      <c r="M22" s="405"/>
      <c r="N22" s="405"/>
      <c r="O22" s="405"/>
      <c r="P22" s="407"/>
      <c r="Q22" s="244" t="s">
        <v>55</v>
      </c>
    </row>
    <row r="23" customFormat="false" ht="31.5" hidden="false" customHeight="true" outlineLevel="0" collapsed="false">
      <c r="A23" s="401" t="n">
        <v>10</v>
      </c>
      <c r="B23" s="413"/>
      <c r="C23" s="177" t="s">
        <v>392</v>
      </c>
      <c r="D23" s="403" t="s">
        <v>150</v>
      </c>
      <c r="E23" s="164" t="n">
        <v>16</v>
      </c>
      <c r="F23" s="404"/>
      <c r="G23" s="405"/>
      <c r="H23" s="406"/>
      <c r="I23" s="405"/>
      <c r="J23" s="405"/>
      <c r="K23" s="407"/>
      <c r="L23" s="408"/>
      <c r="M23" s="405"/>
      <c r="N23" s="405"/>
      <c r="O23" s="405"/>
      <c r="P23" s="407"/>
      <c r="Q23" s="244" t="s">
        <v>55</v>
      </c>
    </row>
    <row r="24" customFormat="false" ht="36.75" hidden="false" customHeight="true" outlineLevel="0" collapsed="false">
      <c r="A24" s="401" t="n">
        <v>11</v>
      </c>
      <c r="B24" s="413"/>
      <c r="C24" s="177" t="s">
        <v>393</v>
      </c>
      <c r="D24" s="403" t="s">
        <v>150</v>
      </c>
      <c r="E24" s="164" t="n">
        <v>12</v>
      </c>
      <c r="F24" s="404"/>
      <c r="G24" s="405"/>
      <c r="H24" s="406"/>
      <c r="I24" s="405"/>
      <c r="J24" s="405"/>
      <c r="K24" s="407"/>
      <c r="L24" s="408"/>
      <c r="M24" s="405"/>
      <c r="N24" s="405"/>
      <c r="O24" s="405"/>
      <c r="P24" s="407"/>
      <c r="Q24" s="244" t="s">
        <v>55</v>
      </c>
    </row>
    <row r="25" customFormat="false" ht="33.75" hidden="false" customHeight="false" outlineLevel="0" collapsed="false">
      <c r="A25" s="401" t="n">
        <v>12</v>
      </c>
      <c r="B25" s="413"/>
      <c r="C25" s="177" t="s">
        <v>394</v>
      </c>
      <c r="D25" s="403" t="s">
        <v>150</v>
      </c>
      <c r="E25" s="410" t="n">
        <v>6</v>
      </c>
      <c r="F25" s="404"/>
      <c r="G25" s="405"/>
      <c r="H25" s="406"/>
      <c r="I25" s="405"/>
      <c r="J25" s="405"/>
      <c r="K25" s="407"/>
      <c r="L25" s="408"/>
      <c r="M25" s="405"/>
      <c r="N25" s="405"/>
      <c r="O25" s="405"/>
      <c r="P25" s="407"/>
      <c r="Q25" s="244" t="s">
        <v>55</v>
      </c>
    </row>
    <row r="26" customFormat="false" ht="30.75" hidden="false" customHeight="true" outlineLevel="0" collapsed="false">
      <c r="A26" s="401" t="n">
        <v>13</v>
      </c>
      <c r="B26" s="413"/>
      <c r="C26" s="177" t="s">
        <v>395</v>
      </c>
      <c r="D26" s="403" t="s">
        <v>150</v>
      </c>
      <c r="E26" s="164" t="n">
        <v>12</v>
      </c>
      <c r="F26" s="404"/>
      <c r="G26" s="405"/>
      <c r="H26" s="406"/>
      <c r="I26" s="405"/>
      <c r="J26" s="405"/>
      <c r="K26" s="407"/>
      <c r="L26" s="408"/>
      <c r="M26" s="405"/>
      <c r="N26" s="405"/>
      <c r="O26" s="405"/>
      <c r="P26" s="407"/>
      <c r="Q26" s="244" t="s">
        <v>55</v>
      </c>
    </row>
    <row r="27" customFormat="false" ht="49.5" hidden="false" customHeight="true" outlineLevel="0" collapsed="false">
      <c r="A27" s="401" t="n">
        <v>14</v>
      </c>
      <c r="B27" s="413"/>
      <c r="C27" s="177" t="s">
        <v>396</v>
      </c>
      <c r="D27" s="403" t="s">
        <v>95</v>
      </c>
      <c r="E27" s="164" t="n">
        <f aca="false">SUM(E15:E26)</f>
        <v>139</v>
      </c>
      <c r="F27" s="404"/>
      <c r="G27" s="405"/>
      <c r="H27" s="406"/>
      <c r="I27" s="405"/>
      <c r="J27" s="405"/>
      <c r="K27" s="407"/>
      <c r="L27" s="408"/>
      <c r="M27" s="405"/>
      <c r="N27" s="405"/>
      <c r="O27" s="405"/>
      <c r="P27" s="407"/>
      <c r="Q27" s="244" t="s">
        <v>55</v>
      </c>
    </row>
    <row r="28" customFormat="false" ht="15" hidden="false" customHeight="false" outlineLevel="0" collapsed="false">
      <c r="A28" s="401" t="n">
        <v>15</v>
      </c>
      <c r="B28" s="413"/>
      <c r="C28" s="177" t="s">
        <v>397</v>
      </c>
      <c r="D28" s="403" t="s">
        <v>95</v>
      </c>
      <c r="E28" s="164" t="n">
        <v>96</v>
      </c>
      <c r="F28" s="404"/>
      <c r="G28" s="405"/>
      <c r="H28" s="406"/>
      <c r="I28" s="405"/>
      <c r="J28" s="405"/>
      <c r="K28" s="407"/>
      <c r="L28" s="408"/>
      <c r="M28" s="405"/>
      <c r="N28" s="405"/>
      <c r="O28" s="405"/>
      <c r="P28" s="407"/>
      <c r="Q28" s="244" t="s">
        <v>55</v>
      </c>
    </row>
    <row r="29" customFormat="false" ht="15" hidden="false" customHeight="false" outlineLevel="0" collapsed="false">
      <c r="A29" s="401" t="n">
        <v>16</v>
      </c>
      <c r="B29" s="413"/>
      <c r="C29" s="177" t="s">
        <v>398</v>
      </c>
      <c r="D29" s="403" t="s">
        <v>95</v>
      </c>
      <c r="E29" s="164" t="n">
        <v>96</v>
      </c>
      <c r="F29" s="404"/>
      <c r="G29" s="405"/>
      <c r="H29" s="406"/>
      <c r="I29" s="405"/>
      <c r="J29" s="405"/>
      <c r="K29" s="407"/>
      <c r="L29" s="408"/>
      <c r="M29" s="405"/>
      <c r="N29" s="405"/>
      <c r="O29" s="405"/>
      <c r="P29" s="407"/>
      <c r="Q29" s="244" t="s">
        <v>55</v>
      </c>
    </row>
    <row r="30" customFormat="false" ht="15" hidden="false" customHeight="false" outlineLevel="0" collapsed="false">
      <c r="A30" s="401" t="n">
        <v>17</v>
      </c>
      <c r="B30" s="413"/>
      <c r="C30" s="177" t="s">
        <v>399</v>
      </c>
      <c r="D30" s="403" t="s">
        <v>95</v>
      </c>
      <c r="E30" s="164" t="n">
        <v>42</v>
      </c>
      <c r="F30" s="404"/>
      <c r="G30" s="405"/>
      <c r="H30" s="406"/>
      <c r="I30" s="405"/>
      <c r="J30" s="405"/>
      <c r="K30" s="407"/>
      <c r="L30" s="408"/>
      <c r="M30" s="405"/>
      <c r="N30" s="405"/>
      <c r="O30" s="405"/>
      <c r="P30" s="407"/>
      <c r="Q30" s="244" t="s">
        <v>55</v>
      </c>
    </row>
    <row r="31" customFormat="false" ht="15" hidden="false" customHeight="false" outlineLevel="0" collapsed="false">
      <c r="A31" s="401" t="n">
        <v>18</v>
      </c>
      <c r="B31" s="413"/>
      <c r="C31" s="177" t="s">
        <v>400</v>
      </c>
      <c r="D31" s="403" t="s">
        <v>95</v>
      </c>
      <c r="E31" s="410" t="n">
        <v>46</v>
      </c>
      <c r="F31" s="404"/>
      <c r="G31" s="405"/>
      <c r="H31" s="406"/>
      <c r="I31" s="405"/>
      <c r="J31" s="405"/>
      <c r="K31" s="407"/>
      <c r="L31" s="408"/>
      <c r="M31" s="405"/>
      <c r="N31" s="405"/>
      <c r="O31" s="405"/>
      <c r="P31" s="407"/>
      <c r="Q31" s="244" t="s">
        <v>55</v>
      </c>
    </row>
    <row r="32" customFormat="false" ht="15" hidden="false" customHeight="false" outlineLevel="0" collapsed="false">
      <c r="A32" s="401" t="n">
        <v>19</v>
      </c>
      <c r="B32" s="413"/>
      <c r="C32" s="177" t="s">
        <v>401</v>
      </c>
      <c r="D32" s="403" t="s">
        <v>95</v>
      </c>
      <c r="E32" s="164" t="n">
        <v>2</v>
      </c>
      <c r="F32" s="404"/>
      <c r="G32" s="405"/>
      <c r="H32" s="406"/>
      <c r="I32" s="405"/>
      <c r="J32" s="405"/>
      <c r="K32" s="407"/>
      <c r="L32" s="408"/>
      <c r="M32" s="405"/>
      <c r="N32" s="405"/>
      <c r="O32" s="405"/>
      <c r="P32" s="407"/>
      <c r="Q32" s="244" t="s">
        <v>55</v>
      </c>
    </row>
    <row r="33" customFormat="false" ht="15" hidden="false" customHeight="false" outlineLevel="0" collapsed="false">
      <c r="A33" s="401" t="n">
        <v>20</v>
      </c>
      <c r="B33" s="413"/>
      <c r="C33" s="177" t="s">
        <v>402</v>
      </c>
      <c r="D33" s="403" t="s">
        <v>95</v>
      </c>
      <c r="E33" s="164" t="n">
        <v>2</v>
      </c>
      <c r="F33" s="404"/>
      <c r="G33" s="405"/>
      <c r="H33" s="406"/>
      <c r="I33" s="405"/>
      <c r="J33" s="405"/>
      <c r="K33" s="407"/>
      <c r="L33" s="408"/>
      <c r="M33" s="405"/>
      <c r="N33" s="405"/>
      <c r="O33" s="405"/>
      <c r="P33" s="407"/>
      <c r="Q33" s="244" t="s">
        <v>55</v>
      </c>
    </row>
    <row r="34" customFormat="false" ht="15" hidden="false" customHeight="false" outlineLevel="0" collapsed="false">
      <c r="A34" s="401" t="n">
        <v>21</v>
      </c>
      <c r="B34" s="413"/>
      <c r="C34" s="177" t="s">
        <v>403</v>
      </c>
      <c r="D34" s="403" t="s">
        <v>95</v>
      </c>
      <c r="E34" s="410" t="n">
        <v>2</v>
      </c>
      <c r="F34" s="404"/>
      <c r="G34" s="405"/>
      <c r="H34" s="406"/>
      <c r="I34" s="405"/>
      <c r="J34" s="405"/>
      <c r="K34" s="407"/>
      <c r="L34" s="408"/>
      <c r="M34" s="405"/>
      <c r="N34" s="405"/>
      <c r="O34" s="405"/>
      <c r="P34" s="407"/>
      <c r="Q34" s="244" t="s">
        <v>55</v>
      </c>
    </row>
    <row r="35" customFormat="false" ht="15" hidden="false" customHeight="false" outlineLevel="0" collapsed="false">
      <c r="A35" s="401" t="n">
        <v>22</v>
      </c>
      <c r="B35" s="413"/>
      <c r="C35" s="177" t="s">
        <v>404</v>
      </c>
      <c r="D35" s="403" t="s">
        <v>95</v>
      </c>
      <c r="E35" s="164" t="n">
        <v>42</v>
      </c>
      <c r="F35" s="404"/>
      <c r="G35" s="405"/>
      <c r="H35" s="406"/>
      <c r="I35" s="405"/>
      <c r="J35" s="405"/>
      <c r="K35" s="407"/>
      <c r="L35" s="408"/>
      <c r="M35" s="405"/>
      <c r="N35" s="405"/>
      <c r="O35" s="405"/>
      <c r="P35" s="407"/>
      <c r="Q35" s="244" t="s">
        <v>55</v>
      </c>
    </row>
    <row r="36" customFormat="false" ht="15" hidden="false" customHeight="false" outlineLevel="0" collapsed="false">
      <c r="A36" s="401" t="n">
        <v>23</v>
      </c>
      <c r="B36" s="413"/>
      <c r="C36" s="177" t="s">
        <v>405</v>
      </c>
      <c r="D36" s="403" t="s">
        <v>95</v>
      </c>
      <c r="E36" s="164" t="n">
        <v>1</v>
      </c>
      <c r="F36" s="404"/>
      <c r="G36" s="405"/>
      <c r="H36" s="406"/>
      <c r="I36" s="405"/>
      <c r="J36" s="405"/>
      <c r="K36" s="407"/>
      <c r="L36" s="408"/>
      <c r="M36" s="405"/>
      <c r="N36" s="405"/>
      <c r="O36" s="405"/>
      <c r="P36" s="407"/>
      <c r="Q36" s="244" t="s">
        <v>55</v>
      </c>
    </row>
    <row r="37" customFormat="false" ht="15" hidden="false" customHeight="false" outlineLevel="0" collapsed="false">
      <c r="A37" s="401" t="n">
        <v>24</v>
      </c>
      <c r="B37" s="413"/>
      <c r="C37" s="177" t="s">
        <v>406</v>
      </c>
      <c r="D37" s="403" t="s">
        <v>95</v>
      </c>
      <c r="E37" s="164" t="n">
        <v>1</v>
      </c>
      <c r="F37" s="404"/>
      <c r="G37" s="405"/>
      <c r="H37" s="406"/>
      <c r="I37" s="405"/>
      <c r="J37" s="405"/>
      <c r="K37" s="407"/>
      <c r="L37" s="408"/>
      <c r="M37" s="405"/>
      <c r="N37" s="405"/>
      <c r="O37" s="405"/>
      <c r="P37" s="407"/>
      <c r="Q37" s="244" t="s">
        <v>55</v>
      </c>
    </row>
    <row r="38" customFormat="false" ht="15" hidden="false" customHeight="false" outlineLevel="0" collapsed="false">
      <c r="A38" s="401" t="n">
        <v>25</v>
      </c>
      <c r="B38" s="413"/>
      <c r="C38" s="177" t="s">
        <v>407</v>
      </c>
      <c r="D38" s="403" t="s">
        <v>95</v>
      </c>
      <c r="E38" s="164" t="n">
        <v>21</v>
      </c>
      <c r="F38" s="404"/>
      <c r="G38" s="405"/>
      <c r="H38" s="406"/>
      <c r="I38" s="405"/>
      <c r="J38" s="405"/>
      <c r="K38" s="407"/>
      <c r="L38" s="408"/>
      <c r="M38" s="405"/>
      <c r="N38" s="405"/>
      <c r="O38" s="405"/>
      <c r="P38" s="407"/>
      <c r="Q38" s="244" t="s">
        <v>55</v>
      </c>
    </row>
    <row r="39" customFormat="false" ht="15" hidden="false" customHeight="false" outlineLevel="0" collapsed="false">
      <c r="A39" s="401" t="n">
        <v>26</v>
      </c>
      <c r="B39" s="413"/>
      <c r="C39" s="177" t="s">
        <v>408</v>
      </c>
      <c r="D39" s="403" t="s">
        <v>409</v>
      </c>
      <c r="E39" s="164" t="n">
        <v>9</v>
      </c>
      <c r="F39" s="404"/>
      <c r="G39" s="405"/>
      <c r="H39" s="406"/>
      <c r="I39" s="405"/>
      <c r="J39" s="405"/>
      <c r="K39" s="407"/>
      <c r="L39" s="408"/>
      <c r="M39" s="405"/>
      <c r="N39" s="405"/>
      <c r="O39" s="405"/>
      <c r="P39" s="407"/>
      <c r="Q39" s="244" t="s">
        <v>55</v>
      </c>
    </row>
    <row r="40" customFormat="false" ht="15" hidden="false" customHeight="false" outlineLevel="0" collapsed="false">
      <c r="A40" s="401" t="n">
        <v>27</v>
      </c>
      <c r="B40" s="413"/>
      <c r="C40" s="177" t="s">
        <v>410</v>
      </c>
      <c r="D40" s="403" t="s">
        <v>409</v>
      </c>
      <c r="E40" s="410" t="n">
        <v>54</v>
      </c>
      <c r="F40" s="404"/>
      <c r="G40" s="405"/>
      <c r="H40" s="406"/>
      <c r="I40" s="405"/>
      <c r="J40" s="405"/>
      <c r="K40" s="407"/>
      <c r="L40" s="408"/>
      <c r="M40" s="405"/>
      <c r="N40" s="405"/>
      <c r="O40" s="405"/>
      <c r="P40" s="407"/>
      <c r="Q40" s="244" t="s">
        <v>55</v>
      </c>
    </row>
    <row r="41" customFormat="false" ht="15" hidden="false" customHeight="false" outlineLevel="0" collapsed="false">
      <c r="A41" s="401" t="n">
        <v>28</v>
      </c>
      <c r="B41" s="413"/>
      <c r="C41" s="177" t="s">
        <v>411</v>
      </c>
      <c r="D41" s="403" t="s">
        <v>409</v>
      </c>
      <c r="E41" s="164" t="n">
        <v>183</v>
      </c>
      <c r="F41" s="404"/>
      <c r="G41" s="405"/>
      <c r="H41" s="406"/>
      <c r="I41" s="405"/>
      <c r="J41" s="405"/>
      <c r="K41" s="407"/>
      <c r="L41" s="408"/>
      <c r="M41" s="405"/>
      <c r="N41" s="405"/>
      <c r="O41" s="405"/>
      <c r="P41" s="407"/>
      <c r="Q41" s="244" t="s">
        <v>55</v>
      </c>
    </row>
    <row r="42" customFormat="false" ht="15" hidden="false" customHeight="false" outlineLevel="0" collapsed="false">
      <c r="A42" s="401" t="n">
        <v>29</v>
      </c>
      <c r="B42" s="413"/>
      <c r="C42" s="177" t="s">
        <v>412</v>
      </c>
      <c r="D42" s="403" t="s">
        <v>409</v>
      </c>
      <c r="E42" s="164" t="n">
        <v>75</v>
      </c>
      <c r="F42" s="404"/>
      <c r="G42" s="405"/>
      <c r="H42" s="406"/>
      <c r="I42" s="405"/>
      <c r="J42" s="405"/>
      <c r="K42" s="407"/>
      <c r="L42" s="408"/>
      <c r="M42" s="405"/>
      <c r="N42" s="405"/>
      <c r="O42" s="405"/>
      <c r="P42" s="407"/>
      <c r="Q42" s="244" t="s">
        <v>55</v>
      </c>
    </row>
    <row r="43" customFormat="false" ht="15" hidden="false" customHeight="false" outlineLevel="0" collapsed="false">
      <c r="A43" s="401" t="n">
        <v>30</v>
      </c>
      <c r="B43" s="413"/>
      <c r="C43" s="177" t="s">
        <v>413</v>
      </c>
      <c r="D43" s="403" t="s">
        <v>409</v>
      </c>
      <c r="E43" s="410" t="n">
        <v>27</v>
      </c>
      <c r="F43" s="404"/>
      <c r="G43" s="405"/>
      <c r="H43" s="406"/>
      <c r="I43" s="405"/>
      <c r="J43" s="405"/>
      <c r="K43" s="407"/>
      <c r="L43" s="408"/>
      <c r="M43" s="405"/>
      <c r="N43" s="405"/>
      <c r="O43" s="405"/>
      <c r="P43" s="407"/>
      <c r="Q43" s="244" t="s">
        <v>55</v>
      </c>
    </row>
    <row r="44" customFormat="false" ht="15" hidden="false" customHeight="false" outlineLevel="0" collapsed="false">
      <c r="A44" s="401" t="n">
        <v>31</v>
      </c>
      <c r="B44" s="413"/>
      <c r="C44" s="177" t="s">
        <v>414</v>
      </c>
      <c r="D44" s="403" t="s">
        <v>409</v>
      </c>
      <c r="E44" s="164" t="n">
        <v>354</v>
      </c>
      <c r="F44" s="404"/>
      <c r="G44" s="405"/>
      <c r="H44" s="406"/>
      <c r="I44" s="405"/>
      <c r="J44" s="405"/>
      <c r="K44" s="407"/>
      <c r="L44" s="408"/>
      <c r="M44" s="405"/>
      <c r="N44" s="405"/>
      <c r="O44" s="405"/>
      <c r="P44" s="407"/>
      <c r="Q44" s="244" t="s">
        <v>55</v>
      </c>
    </row>
    <row r="45" customFormat="false" ht="15" hidden="false" customHeight="false" outlineLevel="0" collapsed="false">
      <c r="A45" s="401" t="n">
        <v>32</v>
      </c>
      <c r="B45" s="413"/>
      <c r="C45" s="177" t="s">
        <v>415</v>
      </c>
      <c r="D45" s="403" t="s">
        <v>409</v>
      </c>
      <c r="E45" s="164" t="n">
        <v>630</v>
      </c>
      <c r="F45" s="404"/>
      <c r="G45" s="405"/>
      <c r="H45" s="406"/>
      <c r="I45" s="405"/>
      <c r="J45" s="405"/>
      <c r="K45" s="407"/>
      <c r="L45" s="408"/>
      <c r="M45" s="405"/>
      <c r="N45" s="405"/>
      <c r="O45" s="405"/>
      <c r="P45" s="407"/>
      <c r="Q45" s="244" t="s">
        <v>55</v>
      </c>
    </row>
    <row r="46" customFormat="false" ht="26.25" hidden="false" customHeight="true" outlineLevel="0" collapsed="false">
      <c r="A46" s="401" t="n">
        <v>33</v>
      </c>
      <c r="B46" s="413"/>
      <c r="C46" s="177" t="s">
        <v>416</v>
      </c>
      <c r="D46" s="403" t="s">
        <v>409</v>
      </c>
      <c r="E46" s="164" t="n">
        <v>9</v>
      </c>
      <c r="F46" s="404"/>
      <c r="G46" s="405"/>
      <c r="H46" s="406"/>
      <c r="I46" s="405"/>
      <c r="J46" s="405"/>
      <c r="K46" s="407"/>
      <c r="L46" s="408"/>
      <c r="M46" s="405"/>
      <c r="N46" s="405"/>
      <c r="O46" s="405"/>
      <c r="P46" s="407"/>
      <c r="Q46" s="244" t="s">
        <v>55</v>
      </c>
    </row>
    <row r="47" customFormat="false" ht="32.25" hidden="false" customHeight="true" outlineLevel="0" collapsed="false">
      <c r="A47" s="401" t="n">
        <v>34</v>
      </c>
      <c r="B47" s="413"/>
      <c r="C47" s="177" t="s">
        <v>417</v>
      </c>
      <c r="D47" s="403" t="s">
        <v>409</v>
      </c>
      <c r="E47" s="164" t="n">
        <v>54</v>
      </c>
      <c r="F47" s="404"/>
      <c r="G47" s="405"/>
      <c r="H47" s="406"/>
      <c r="I47" s="405"/>
      <c r="J47" s="405"/>
      <c r="K47" s="407"/>
      <c r="L47" s="408"/>
      <c r="M47" s="405"/>
      <c r="N47" s="405"/>
      <c r="O47" s="405"/>
      <c r="P47" s="407"/>
      <c r="Q47" s="244" t="s">
        <v>55</v>
      </c>
    </row>
    <row r="48" customFormat="false" ht="38.25" hidden="false" customHeight="true" outlineLevel="0" collapsed="false">
      <c r="A48" s="401" t="n">
        <v>35</v>
      </c>
      <c r="B48" s="413"/>
      <c r="C48" s="177" t="s">
        <v>418</v>
      </c>
      <c r="D48" s="403" t="s">
        <v>409</v>
      </c>
      <c r="E48" s="164" t="n">
        <v>183</v>
      </c>
      <c r="F48" s="404"/>
      <c r="G48" s="405"/>
      <c r="H48" s="406"/>
      <c r="I48" s="405"/>
      <c r="J48" s="405"/>
      <c r="K48" s="407"/>
      <c r="L48" s="408"/>
      <c r="M48" s="405"/>
      <c r="N48" s="405"/>
      <c r="O48" s="405"/>
      <c r="P48" s="407"/>
      <c r="Q48" s="244" t="s">
        <v>55</v>
      </c>
    </row>
    <row r="49" customFormat="false" ht="26.25" hidden="false" customHeight="true" outlineLevel="0" collapsed="false">
      <c r="A49" s="401" t="n">
        <v>36</v>
      </c>
      <c r="B49" s="413"/>
      <c r="C49" s="177" t="s">
        <v>419</v>
      </c>
      <c r="D49" s="403" t="s">
        <v>409</v>
      </c>
      <c r="E49" s="164" t="n">
        <v>75</v>
      </c>
      <c r="F49" s="404"/>
      <c r="G49" s="405"/>
      <c r="H49" s="406"/>
      <c r="I49" s="405"/>
      <c r="J49" s="405"/>
      <c r="K49" s="407"/>
      <c r="L49" s="408"/>
      <c r="M49" s="405"/>
      <c r="N49" s="405"/>
      <c r="O49" s="405"/>
      <c r="P49" s="407"/>
      <c r="Q49" s="244" t="s">
        <v>55</v>
      </c>
    </row>
    <row r="50" customFormat="false" ht="33.75" hidden="false" customHeight="true" outlineLevel="0" collapsed="false">
      <c r="A50" s="401" t="n">
        <v>37</v>
      </c>
      <c r="B50" s="413"/>
      <c r="C50" s="177" t="s">
        <v>420</v>
      </c>
      <c r="D50" s="403" t="s">
        <v>409</v>
      </c>
      <c r="E50" s="164" t="n">
        <v>27</v>
      </c>
      <c r="F50" s="404"/>
      <c r="G50" s="405"/>
      <c r="H50" s="406"/>
      <c r="I50" s="405"/>
      <c r="J50" s="405"/>
      <c r="K50" s="407"/>
      <c r="L50" s="408"/>
      <c r="M50" s="405"/>
      <c r="N50" s="405"/>
      <c r="O50" s="405"/>
      <c r="P50" s="407"/>
      <c r="Q50" s="244" t="s">
        <v>55</v>
      </c>
    </row>
    <row r="51" customFormat="false" ht="22.5" hidden="false" customHeight="false" outlineLevel="0" collapsed="false">
      <c r="A51" s="401" t="n">
        <v>38</v>
      </c>
      <c r="B51" s="413"/>
      <c r="C51" s="177" t="s">
        <v>421</v>
      </c>
      <c r="D51" s="403" t="s">
        <v>409</v>
      </c>
      <c r="E51" s="164" t="n">
        <v>99</v>
      </c>
      <c r="F51" s="404"/>
      <c r="G51" s="405"/>
      <c r="H51" s="406"/>
      <c r="I51" s="405"/>
      <c r="J51" s="405"/>
      <c r="K51" s="407"/>
      <c r="L51" s="408"/>
      <c r="M51" s="405"/>
      <c r="N51" s="405"/>
      <c r="O51" s="405"/>
      <c r="P51" s="407"/>
      <c r="Q51" s="244" t="s">
        <v>55</v>
      </c>
    </row>
    <row r="52" customFormat="false" ht="22.5" hidden="false" customHeight="true" outlineLevel="0" collapsed="false">
      <c r="A52" s="401" t="n">
        <v>39</v>
      </c>
      <c r="B52" s="413"/>
      <c r="C52" s="245" t="s">
        <v>422</v>
      </c>
      <c r="D52" s="403" t="s">
        <v>150</v>
      </c>
      <c r="E52" s="164" t="n">
        <v>1</v>
      </c>
      <c r="F52" s="404"/>
      <c r="G52" s="405"/>
      <c r="H52" s="406"/>
      <c r="I52" s="405"/>
      <c r="J52" s="405"/>
      <c r="K52" s="407"/>
      <c r="L52" s="408"/>
      <c r="M52" s="405"/>
      <c r="N52" s="405"/>
      <c r="O52" s="405"/>
      <c r="P52" s="407"/>
      <c r="Q52" s="244" t="s">
        <v>55</v>
      </c>
    </row>
    <row r="53" customFormat="false" ht="31.5" hidden="false" customHeight="true" outlineLevel="0" collapsed="false">
      <c r="A53" s="401" t="n">
        <v>40</v>
      </c>
      <c r="B53" s="413"/>
      <c r="C53" s="245" t="s">
        <v>423</v>
      </c>
      <c r="D53" s="403" t="s">
        <v>150</v>
      </c>
      <c r="E53" s="164" t="n">
        <v>146</v>
      </c>
      <c r="F53" s="404"/>
      <c r="G53" s="405"/>
      <c r="H53" s="406"/>
      <c r="I53" s="405"/>
      <c r="J53" s="405"/>
      <c r="K53" s="407"/>
      <c r="L53" s="408"/>
      <c r="M53" s="405"/>
      <c r="N53" s="405"/>
      <c r="O53" s="405"/>
      <c r="P53" s="407"/>
      <c r="Q53" s="244" t="s">
        <v>55</v>
      </c>
    </row>
    <row r="54" customFormat="false" ht="15" hidden="false" customHeight="false" outlineLevel="0" collapsed="false">
      <c r="A54" s="401" t="n">
        <v>41</v>
      </c>
      <c r="B54" s="413"/>
      <c r="C54" s="245" t="s">
        <v>424</v>
      </c>
      <c r="D54" s="403" t="s">
        <v>95</v>
      </c>
      <c r="E54" s="164" t="n">
        <v>8</v>
      </c>
      <c r="F54" s="404"/>
      <c r="G54" s="405"/>
      <c r="H54" s="406"/>
      <c r="I54" s="405"/>
      <c r="J54" s="405"/>
      <c r="K54" s="407"/>
      <c r="L54" s="408"/>
      <c r="M54" s="405"/>
      <c r="N54" s="405"/>
      <c r="O54" s="405"/>
      <c r="P54" s="407"/>
      <c r="Q54" s="244" t="s">
        <v>55</v>
      </c>
    </row>
    <row r="55" customFormat="false" ht="15" hidden="false" customHeight="false" outlineLevel="0" collapsed="false">
      <c r="A55" s="401" t="n">
        <v>42</v>
      </c>
      <c r="B55" s="413"/>
      <c r="C55" s="245" t="s">
        <v>425</v>
      </c>
      <c r="D55" s="403" t="s">
        <v>95</v>
      </c>
      <c r="E55" s="164" t="n">
        <v>16</v>
      </c>
      <c r="F55" s="404"/>
      <c r="G55" s="405"/>
      <c r="H55" s="406"/>
      <c r="I55" s="405"/>
      <c r="J55" s="405"/>
      <c r="K55" s="407"/>
      <c r="L55" s="408"/>
      <c r="M55" s="405"/>
      <c r="N55" s="405"/>
      <c r="O55" s="405"/>
      <c r="P55" s="407"/>
      <c r="Q55" s="244" t="s">
        <v>55</v>
      </c>
    </row>
    <row r="56" customFormat="false" ht="15" hidden="false" customHeight="false" outlineLevel="0" collapsed="false">
      <c r="A56" s="401" t="n">
        <v>43</v>
      </c>
      <c r="B56" s="413"/>
      <c r="C56" s="245" t="s">
        <v>426</v>
      </c>
      <c r="D56" s="403" t="s">
        <v>95</v>
      </c>
      <c r="E56" s="164" t="n">
        <v>4</v>
      </c>
      <c r="F56" s="404"/>
      <c r="G56" s="405"/>
      <c r="H56" s="406"/>
      <c r="I56" s="405"/>
      <c r="J56" s="405"/>
      <c r="K56" s="407"/>
      <c r="L56" s="408"/>
      <c r="M56" s="405"/>
      <c r="N56" s="405"/>
      <c r="O56" s="405"/>
      <c r="P56" s="407"/>
      <c r="Q56" s="244" t="s">
        <v>55</v>
      </c>
    </row>
    <row r="57" customFormat="false" ht="15" hidden="false" customHeight="false" outlineLevel="0" collapsed="false">
      <c r="A57" s="401" t="n">
        <v>44</v>
      </c>
      <c r="B57" s="413"/>
      <c r="C57" s="245" t="s">
        <v>427</v>
      </c>
      <c r="D57" s="403" t="s">
        <v>95</v>
      </c>
      <c r="E57" s="164" t="n">
        <v>4</v>
      </c>
      <c r="F57" s="404"/>
      <c r="G57" s="405"/>
      <c r="H57" s="406"/>
      <c r="I57" s="405"/>
      <c r="J57" s="405"/>
      <c r="K57" s="407"/>
      <c r="L57" s="408"/>
      <c r="M57" s="405"/>
      <c r="N57" s="405"/>
      <c r="O57" s="405"/>
      <c r="P57" s="407"/>
      <c r="Q57" s="244" t="s">
        <v>55</v>
      </c>
    </row>
    <row r="58" customFormat="false" ht="15" hidden="false" customHeight="false" outlineLevel="0" collapsed="false">
      <c r="A58" s="401" t="n">
        <v>45</v>
      </c>
      <c r="B58" s="413"/>
      <c r="C58" s="245" t="s">
        <v>428</v>
      </c>
      <c r="D58" s="403" t="s">
        <v>95</v>
      </c>
      <c r="E58" s="164" t="n">
        <v>30</v>
      </c>
      <c r="F58" s="404"/>
      <c r="G58" s="405"/>
      <c r="H58" s="406"/>
      <c r="I58" s="405"/>
      <c r="J58" s="405"/>
      <c r="K58" s="407"/>
      <c r="L58" s="408"/>
      <c r="M58" s="405"/>
      <c r="N58" s="405"/>
      <c r="O58" s="405"/>
      <c r="P58" s="407"/>
      <c r="Q58" s="244" t="s">
        <v>55</v>
      </c>
    </row>
    <row r="59" customFormat="false" ht="15" hidden="false" customHeight="false" outlineLevel="0" collapsed="false">
      <c r="A59" s="401" t="n">
        <v>46</v>
      </c>
      <c r="B59" s="413"/>
      <c r="C59" s="245" t="s">
        <v>429</v>
      </c>
      <c r="D59" s="403" t="s">
        <v>95</v>
      </c>
      <c r="E59" s="164" t="n">
        <v>30</v>
      </c>
      <c r="F59" s="404"/>
      <c r="G59" s="405"/>
      <c r="H59" s="406"/>
      <c r="I59" s="405"/>
      <c r="J59" s="405"/>
      <c r="K59" s="407"/>
      <c r="L59" s="408"/>
      <c r="M59" s="405"/>
      <c r="N59" s="405"/>
      <c r="O59" s="405"/>
      <c r="P59" s="407"/>
      <c r="Q59" s="244" t="s">
        <v>55</v>
      </c>
    </row>
    <row r="60" customFormat="false" ht="15" hidden="false" customHeight="false" outlineLevel="0" collapsed="false">
      <c r="A60" s="401" t="n">
        <v>47</v>
      </c>
      <c r="B60" s="413"/>
      <c r="C60" s="245" t="s">
        <v>430</v>
      </c>
      <c r="D60" s="403" t="s">
        <v>150</v>
      </c>
      <c r="E60" s="164" t="n">
        <v>2</v>
      </c>
      <c r="F60" s="404"/>
      <c r="G60" s="405"/>
      <c r="H60" s="406"/>
      <c r="I60" s="405"/>
      <c r="J60" s="405"/>
      <c r="K60" s="407"/>
      <c r="L60" s="408"/>
      <c r="M60" s="405"/>
      <c r="N60" s="405"/>
      <c r="O60" s="405"/>
      <c r="P60" s="407"/>
      <c r="Q60" s="244" t="s">
        <v>55</v>
      </c>
    </row>
    <row r="61" customFormat="false" ht="15" hidden="false" customHeight="false" outlineLevel="0" collapsed="false">
      <c r="A61" s="401" t="n">
        <v>48</v>
      </c>
      <c r="B61" s="413"/>
      <c r="C61" s="245" t="s">
        <v>431</v>
      </c>
      <c r="D61" s="403" t="s">
        <v>150</v>
      </c>
      <c r="E61" s="164" t="n">
        <v>1</v>
      </c>
      <c r="F61" s="404"/>
      <c r="G61" s="405"/>
      <c r="H61" s="406"/>
      <c r="I61" s="405"/>
      <c r="J61" s="405"/>
      <c r="K61" s="407"/>
      <c r="L61" s="408"/>
      <c r="M61" s="405"/>
      <c r="N61" s="405"/>
      <c r="O61" s="405"/>
      <c r="P61" s="407"/>
      <c r="Q61" s="244" t="s">
        <v>55</v>
      </c>
    </row>
    <row r="62" customFormat="false" ht="15" hidden="false" customHeight="false" outlineLevel="0" collapsed="false">
      <c r="A62" s="401" t="n">
        <v>49</v>
      </c>
      <c r="B62" s="413"/>
      <c r="C62" s="245" t="s">
        <v>432</v>
      </c>
      <c r="D62" s="403" t="s">
        <v>150</v>
      </c>
      <c r="E62" s="164" t="n">
        <v>1</v>
      </c>
      <c r="F62" s="404"/>
      <c r="G62" s="405"/>
      <c r="H62" s="406"/>
      <c r="I62" s="405"/>
      <c r="J62" s="405"/>
      <c r="K62" s="407"/>
      <c r="L62" s="408"/>
      <c r="M62" s="405"/>
      <c r="N62" s="405"/>
      <c r="O62" s="405"/>
      <c r="P62" s="407"/>
      <c r="Q62" s="244" t="s">
        <v>55</v>
      </c>
    </row>
    <row r="63" customFormat="false" ht="15" hidden="false" customHeight="false" outlineLevel="0" collapsed="false">
      <c r="A63" s="401" t="n">
        <v>50</v>
      </c>
      <c r="B63" s="413"/>
      <c r="C63" s="245" t="s">
        <v>433</v>
      </c>
      <c r="D63" s="403" t="s">
        <v>150</v>
      </c>
      <c r="E63" s="164" t="n">
        <v>1</v>
      </c>
      <c r="F63" s="404"/>
      <c r="G63" s="405"/>
      <c r="H63" s="406"/>
      <c r="I63" s="405"/>
      <c r="J63" s="405"/>
      <c r="K63" s="407"/>
      <c r="L63" s="408"/>
      <c r="M63" s="405"/>
      <c r="N63" s="405"/>
      <c r="O63" s="405"/>
      <c r="P63" s="407"/>
      <c r="Q63" s="244" t="s">
        <v>55</v>
      </c>
    </row>
    <row r="64" customFormat="false" ht="15" hidden="false" customHeight="false" outlineLevel="0" collapsed="false">
      <c r="A64" s="401" t="n">
        <v>51</v>
      </c>
      <c r="B64" s="413"/>
      <c r="C64" s="245" t="s">
        <v>434</v>
      </c>
      <c r="D64" s="403" t="s">
        <v>150</v>
      </c>
      <c r="E64" s="164" t="n">
        <v>1</v>
      </c>
      <c r="F64" s="404"/>
      <c r="G64" s="405"/>
      <c r="H64" s="406"/>
      <c r="I64" s="405"/>
      <c r="J64" s="405"/>
      <c r="K64" s="407"/>
      <c r="L64" s="408"/>
      <c r="M64" s="405"/>
      <c r="N64" s="405"/>
      <c r="O64" s="405"/>
      <c r="P64" s="407"/>
      <c r="Q64" s="244" t="s">
        <v>55</v>
      </c>
    </row>
    <row r="65" customFormat="false" ht="15" hidden="false" customHeight="false" outlineLevel="0" collapsed="false">
      <c r="A65" s="401" t="n">
        <v>52</v>
      </c>
      <c r="B65" s="413"/>
      <c r="C65" s="245" t="s">
        <v>435</v>
      </c>
      <c r="D65" s="403" t="s">
        <v>150</v>
      </c>
      <c r="E65" s="164" t="n">
        <v>1</v>
      </c>
      <c r="F65" s="404"/>
      <c r="G65" s="405"/>
      <c r="H65" s="406"/>
      <c r="I65" s="405"/>
      <c r="J65" s="405"/>
      <c r="K65" s="407"/>
      <c r="L65" s="408"/>
      <c r="M65" s="405"/>
      <c r="N65" s="405"/>
      <c r="O65" s="405"/>
      <c r="P65" s="407"/>
      <c r="Q65" s="244" t="s">
        <v>55</v>
      </c>
    </row>
    <row r="66" customFormat="false" ht="11.25" hidden="false" customHeight="false" outlineLevel="0" collapsed="false">
      <c r="A66" s="414"/>
      <c r="B66" s="414"/>
      <c r="C66" s="415" t="s">
        <v>436</v>
      </c>
      <c r="D66" s="383"/>
      <c r="E66" s="364"/>
      <c r="F66" s="364"/>
      <c r="G66" s="364"/>
      <c r="H66" s="416"/>
      <c r="I66" s="416"/>
      <c r="J66" s="416"/>
      <c r="K66" s="417"/>
      <c r="L66" s="417"/>
      <c r="M66" s="417"/>
      <c r="N66" s="417"/>
      <c r="O66" s="417"/>
      <c r="P66" s="417"/>
      <c r="Q66" s="244" t="s">
        <v>55</v>
      </c>
    </row>
    <row r="67" customFormat="false" ht="11.25" hidden="false" customHeight="false" outlineLevel="0" collapsed="false">
      <c r="A67" s="418" t="s">
        <v>437</v>
      </c>
      <c r="B67" s="419"/>
      <c r="C67" s="419"/>
      <c r="D67" s="419"/>
      <c r="E67" s="419"/>
      <c r="F67" s="420"/>
      <c r="G67" s="419"/>
      <c r="H67" s="420"/>
      <c r="I67" s="420"/>
      <c r="J67" s="419"/>
      <c r="K67" s="420"/>
      <c r="L67" s="420"/>
      <c r="M67" s="420"/>
      <c r="N67" s="420"/>
      <c r="O67" s="419"/>
      <c r="P67" s="419"/>
      <c r="Q67" s="244" t="s">
        <v>55</v>
      </c>
    </row>
    <row r="68" customFormat="false" ht="22.5" hidden="false" customHeight="false" outlineLevel="0" collapsed="false">
      <c r="A68" s="421" t="n">
        <v>1</v>
      </c>
      <c r="B68" s="421" t="n">
        <v>16094</v>
      </c>
      <c r="C68" s="422" t="s">
        <v>438</v>
      </c>
      <c r="D68" s="423" t="s">
        <v>439</v>
      </c>
      <c r="E68" s="421" t="n">
        <v>39</v>
      </c>
      <c r="F68" s="420"/>
      <c r="G68" s="387"/>
      <c r="H68" s="420"/>
      <c r="I68" s="420"/>
      <c r="J68" s="424"/>
      <c r="K68" s="420"/>
      <c r="L68" s="420"/>
      <c r="M68" s="420"/>
      <c r="N68" s="420"/>
      <c r="O68" s="424"/>
      <c r="P68" s="424"/>
      <c r="Q68" s="244" t="s">
        <v>55</v>
      </c>
    </row>
    <row r="69" customFormat="false" ht="22.5" hidden="false" customHeight="false" outlineLevel="0" collapsed="false">
      <c r="A69" s="421" t="n">
        <v>2</v>
      </c>
      <c r="B69" s="421" t="n">
        <v>16090</v>
      </c>
      <c r="C69" s="422" t="s">
        <v>440</v>
      </c>
      <c r="D69" s="423" t="s">
        <v>439</v>
      </c>
      <c r="E69" s="421" t="n">
        <v>44</v>
      </c>
      <c r="F69" s="420"/>
      <c r="G69" s="387"/>
      <c r="H69" s="420"/>
      <c r="I69" s="420"/>
      <c r="J69" s="424"/>
      <c r="K69" s="420"/>
      <c r="L69" s="420"/>
      <c r="M69" s="420"/>
      <c r="N69" s="420"/>
      <c r="O69" s="424"/>
      <c r="P69" s="424"/>
      <c r="Q69" s="244" t="s">
        <v>55</v>
      </c>
    </row>
    <row r="70" customFormat="false" ht="22.5" hidden="false" customHeight="false" outlineLevel="0" collapsed="false">
      <c r="A70" s="421" t="n">
        <v>3</v>
      </c>
      <c r="B70" s="421" t="n">
        <v>19320</v>
      </c>
      <c r="C70" s="422" t="s">
        <v>441</v>
      </c>
      <c r="D70" s="423" t="s">
        <v>439</v>
      </c>
      <c r="E70" s="421" t="n">
        <v>83</v>
      </c>
      <c r="F70" s="420"/>
      <c r="G70" s="387"/>
      <c r="H70" s="420"/>
      <c r="I70" s="420"/>
      <c r="J70" s="424"/>
      <c r="K70" s="420"/>
      <c r="L70" s="420"/>
      <c r="M70" s="420"/>
      <c r="N70" s="420"/>
      <c r="O70" s="424"/>
      <c r="P70" s="424"/>
      <c r="Q70" s="244" t="s">
        <v>55</v>
      </c>
    </row>
    <row r="71" customFormat="false" ht="11.25" hidden="false" customHeight="false" outlineLevel="0" collapsed="false">
      <c r="A71" s="421" t="n">
        <v>4</v>
      </c>
      <c r="B71" s="421" t="n">
        <v>15592</v>
      </c>
      <c r="C71" s="422" t="s">
        <v>442</v>
      </c>
      <c r="D71" s="423" t="s">
        <v>439</v>
      </c>
      <c r="E71" s="421" t="n">
        <v>83</v>
      </c>
      <c r="F71" s="420"/>
      <c r="G71" s="387"/>
      <c r="H71" s="420"/>
      <c r="I71" s="420"/>
      <c r="J71" s="424"/>
      <c r="K71" s="420"/>
      <c r="L71" s="420"/>
      <c r="M71" s="420"/>
      <c r="N71" s="420"/>
      <c r="O71" s="424"/>
      <c r="P71" s="424"/>
      <c r="Q71" s="244" t="s">
        <v>55</v>
      </c>
    </row>
    <row r="72" customFormat="false" ht="22.5" hidden="false" customHeight="false" outlineLevel="0" collapsed="false">
      <c r="A72" s="421" t="n">
        <v>5</v>
      </c>
      <c r="B72" s="423" t="s">
        <v>443</v>
      </c>
      <c r="C72" s="422" t="s">
        <v>444</v>
      </c>
      <c r="D72" s="423" t="s">
        <v>439</v>
      </c>
      <c r="E72" s="421" t="n">
        <v>83</v>
      </c>
      <c r="F72" s="420"/>
      <c r="G72" s="387"/>
      <c r="H72" s="420"/>
      <c r="I72" s="420"/>
      <c r="J72" s="424"/>
      <c r="K72" s="420"/>
      <c r="L72" s="420"/>
      <c r="M72" s="420"/>
      <c r="N72" s="420"/>
      <c r="O72" s="424"/>
      <c r="P72" s="424"/>
      <c r="Q72" s="244" t="s">
        <v>55</v>
      </c>
    </row>
    <row r="73" customFormat="false" ht="22.5" hidden="false" customHeight="false" outlineLevel="0" collapsed="false">
      <c r="A73" s="421" t="n">
        <v>6</v>
      </c>
      <c r="B73" s="423" t="s">
        <v>445</v>
      </c>
      <c r="C73" s="422" t="s">
        <v>446</v>
      </c>
      <c r="D73" s="423" t="s">
        <v>439</v>
      </c>
      <c r="E73" s="421" t="n">
        <v>83</v>
      </c>
      <c r="F73" s="420"/>
      <c r="G73" s="387"/>
      <c r="H73" s="420"/>
      <c r="I73" s="420"/>
      <c r="J73" s="424"/>
      <c r="K73" s="420"/>
      <c r="L73" s="420"/>
      <c r="M73" s="420"/>
      <c r="N73" s="420"/>
      <c r="O73" s="424"/>
      <c r="P73" s="424"/>
      <c r="Q73" s="244" t="s">
        <v>55</v>
      </c>
    </row>
    <row r="74" customFormat="false" ht="11.25" hidden="false" customHeight="false" outlineLevel="0" collapsed="false">
      <c r="A74" s="418" t="s">
        <v>447</v>
      </c>
      <c r="B74" s="419"/>
      <c r="C74" s="419"/>
      <c r="D74" s="419"/>
      <c r="E74" s="419"/>
      <c r="F74" s="420"/>
      <c r="G74" s="419"/>
      <c r="H74" s="420"/>
      <c r="I74" s="420"/>
      <c r="J74" s="419"/>
      <c r="K74" s="420"/>
      <c r="L74" s="420"/>
      <c r="M74" s="420"/>
      <c r="N74" s="420"/>
      <c r="O74" s="419"/>
      <c r="P74" s="419"/>
      <c r="Q74" s="244" t="s">
        <v>55</v>
      </c>
    </row>
    <row r="75" customFormat="false" ht="11.25" hidden="false" customHeight="false" outlineLevel="0" collapsed="false">
      <c r="A75" s="421" t="n">
        <v>7</v>
      </c>
      <c r="B75" s="421" t="n">
        <v>11490</v>
      </c>
      <c r="C75" s="422" t="s">
        <v>448</v>
      </c>
      <c r="D75" s="423" t="s">
        <v>439</v>
      </c>
      <c r="E75" s="421" t="n">
        <v>114</v>
      </c>
      <c r="F75" s="420"/>
      <c r="G75" s="387"/>
      <c r="H75" s="420"/>
      <c r="I75" s="420"/>
      <c r="J75" s="424"/>
      <c r="K75" s="420"/>
      <c r="L75" s="420"/>
      <c r="M75" s="420"/>
      <c r="N75" s="420"/>
      <c r="O75" s="424"/>
      <c r="P75" s="424"/>
      <c r="Q75" s="244" t="s">
        <v>55</v>
      </c>
    </row>
    <row r="76" customFormat="false" ht="11.25" hidden="false" customHeight="false" outlineLevel="0" collapsed="false">
      <c r="A76" s="421" t="n">
        <v>8</v>
      </c>
      <c r="B76" s="421" t="n">
        <v>11019</v>
      </c>
      <c r="C76" s="422" t="s">
        <v>449</v>
      </c>
      <c r="D76" s="423" t="s">
        <v>439</v>
      </c>
      <c r="E76" s="421" t="n">
        <v>114</v>
      </c>
      <c r="F76" s="420"/>
      <c r="G76" s="387"/>
      <c r="H76" s="420"/>
      <c r="I76" s="420"/>
      <c r="J76" s="424"/>
      <c r="K76" s="420"/>
      <c r="L76" s="420"/>
      <c r="M76" s="420"/>
      <c r="N76" s="420"/>
      <c r="O76" s="424"/>
      <c r="P76" s="424"/>
      <c r="Q76" s="244" t="s">
        <v>55</v>
      </c>
    </row>
    <row r="77" customFormat="false" ht="22.5" hidden="false" customHeight="false" outlineLevel="0" collapsed="false">
      <c r="A77" s="421" t="n">
        <v>9</v>
      </c>
      <c r="B77" s="423" t="s">
        <v>443</v>
      </c>
      <c r="C77" s="422" t="s">
        <v>444</v>
      </c>
      <c r="D77" s="423" t="s">
        <v>439</v>
      </c>
      <c r="E77" s="421" t="n">
        <v>114</v>
      </c>
      <c r="F77" s="420"/>
      <c r="G77" s="387"/>
      <c r="H77" s="420"/>
      <c r="I77" s="420"/>
      <c r="J77" s="424"/>
      <c r="K77" s="420"/>
      <c r="L77" s="420"/>
      <c r="M77" s="420"/>
      <c r="N77" s="420"/>
      <c r="O77" s="424"/>
      <c r="P77" s="424"/>
      <c r="Q77" s="244" t="s">
        <v>55</v>
      </c>
    </row>
    <row r="78" customFormat="false" ht="11.25" hidden="false" customHeight="false" outlineLevel="0" collapsed="false">
      <c r="A78" s="418" t="s">
        <v>450</v>
      </c>
      <c r="B78" s="419"/>
      <c r="C78" s="419"/>
      <c r="D78" s="419"/>
      <c r="E78" s="419"/>
      <c r="F78" s="420"/>
      <c r="G78" s="419"/>
      <c r="H78" s="420"/>
      <c r="I78" s="420"/>
      <c r="J78" s="419"/>
      <c r="K78" s="420"/>
      <c r="L78" s="420"/>
      <c r="M78" s="420"/>
      <c r="N78" s="420"/>
      <c r="O78" s="419"/>
      <c r="P78" s="419"/>
      <c r="Q78" s="244" t="s">
        <v>55</v>
      </c>
    </row>
    <row r="79" customFormat="false" ht="22.5" hidden="false" customHeight="false" outlineLevel="0" collapsed="false">
      <c r="A79" s="421" t="n">
        <v>10</v>
      </c>
      <c r="B79" s="421" t="n">
        <v>77637</v>
      </c>
      <c r="C79" s="422" t="s">
        <v>451</v>
      </c>
      <c r="D79" s="423" t="s">
        <v>439</v>
      </c>
      <c r="E79" s="421" t="n">
        <v>1</v>
      </c>
      <c r="F79" s="420"/>
      <c r="G79" s="387"/>
      <c r="H79" s="420"/>
      <c r="I79" s="420"/>
      <c r="J79" s="424"/>
      <c r="K79" s="420"/>
      <c r="L79" s="420"/>
      <c r="M79" s="420"/>
      <c r="N79" s="420"/>
      <c r="O79" s="424"/>
      <c r="P79" s="424"/>
      <c r="Q79" s="244" t="s">
        <v>55</v>
      </c>
    </row>
    <row r="80" customFormat="false" ht="22.5" hidden="false" customHeight="false" outlineLevel="0" collapsed="false">
      <c r="A80" s="421" t="n">
        <v>11</v>
      </c>
      <c r="B80" s="421" t="n">
        <v>19449</v>
      </c>
      <c r="C80" s="422" t="s">
        <v>452</v>
      </c>
      <c r="D80" s="423" t="s">
        <v>439</v>
      </c>
      <c r="E80" s="421" t="n">
        <v>1</v>
      </c>
      <c r="F80" s="420"/>
      <c r="G80" s="387"/>
      <c r="H80" s="420"/>
      <c r="I80" s="420"/>
      <c r="J80" s="424"/>
      <c r="K80" s="420"/>
      <c r="L80" s="420"/>
      <c r="M80" s="420"/>
      <c r="N80" s="420"/>
      <c r="O80" s="424"/>
      <c r="P80" s="424"/>
      <c r="Q80" s="244" t="s">
        <v>55</v>
      </c>
    </row>
    <row r="81" customFormat="false" ht="22.5" hidden="false" customHeight="false" outlineLevel="0" collapsed="false">
      <c r="A81" s="421" t="n">
        <v>12</v>
      </c>
      <c r="B81" s="423" t="s">
        <v>443</v>
      </c>
      <c r="C81" s="422" t="s">
        <v>444</v>
      </c>
      <c r="D81" s="423" t="s">
        <v>439</v>
      </c>
      <c r="E81" s="421" t="n">
        <v>1</v>
      </c>
      <c r="F81" s="420"/>
      <c r="G81" s="387"/>
      <c r="H81" s="420"/>
      <c r="I81" s="420"/>
      <c r="J81" s="424"/>
      <c r="K81" s="420"/>
      <c r="L81" s="420"/>
      <c r="M81" s="420"/>
      <c r="N81" s="420"/>
      <c r="O81" s="424"/>
      <c r="P81" s="424"/>
      <c r="Q81" s="244" t="s">
        <v>55</v>
      </c>
    </row>
    <row r="82" customFormat="false" ht="11.25" hidden="false" customHeight="false" outlineLevel="0" collapsed="false">
      <c r="A82" s="418" t="s">
        <v>453</v>
      </c>
      <c r="B82" s="419"/>
      <c r="C82" s="419"/>
      <c r="D82" s="419"/>
      <c r="E82" s="419"/>
      <c r="F82" s="420"/>
      <c r="G82" s="419"/>
      <c r="H82" s="420"/>
      <c r="I82" s="420"/>
      <c r="J82" s="419"/>
      <c r="K82" s="420"/>
      <c r="L82" s="420"/>
      <c r="M82" s="420"/>
      <c r="N82" s="420"/>
      <c r="O82" s="419"/>
      <c r="P82" s="419"/>
      <c r="Q82" s="244" t="s">
        <v>55</v>
      </c>
    </row>
    <row r="83" customFormat="false" ht="22.5" hidden="false" customHeight="false" outlineLevel="0" collapsed="false">
      <c r="A83" s="421" t="n">
        <v>13</v>
      </c>
      <c r="B83" s="421" t="n">
        <v>16091</v>
      </c>
      <c r="C83" s="422" t="s">
        <v>454</v>
      </c>
      <c r="D83" s="423" t="s">
        <v>439</v>
      </c>
      <c r="E83" s="421" t="n">
        <v>1</v>
      </c>
      <c r="F83" s="420"/>
      <c r="G83" s="387"/>
      <c r="H83" s="420"/>
      <c r="I83" s="420"/>
      <c r="J83" s="424"/>
      <c r="K83" s="420"/>
      <c r="L83" s="420"/>
      <c r="M83" s="420"/>
      <c r="N83" s="420"/>
      <c r="O83" s="424"/>
      <c r="P83" s="424"/>
      <c r="Q83" s="244" t="s">
        <v>55</v>
      </c>
    </row>
    <row r="84" customFormat="false" ht="22.5" hidden="false" customHeight="false" outlineLevel="0" collapsed="false">
      <c r="A84" s="421" t="n">
        <v>14</v>
      </c>
      <c r="B84" s="421" t="n">
        <v>19320</v>
      </c>
      <c r="C84" s="422" t="s">
        <v>441</v>
      </c>
      <c r="D84" s="423" t="s">
        <v>439</v>
      </c>
      <c r="E84" s="421" t="n">
        <v>1</v>
      </c>
      <c r="F84" s="420"/>
      <c r="G84" s="387"/>
      <c r="H84" s="420"/>
      <c r="I84" s="420"/>
      <c r="J84" s="424"/>
      <c r="K84" s="420"/>
      <c r="L84" s="420"/>
      <c r="M84" s="420"/>
      <c r="N84" s="420"/>
      <c r="O84" s="424"/>
      <c r="P84" s="424"/>
      <c r="Q84" s="244" t="s">
        <v>55</v>
      </c>
    </row>
    <row r="85" customFormat="false" ht="11.25" hidden="false" customHeight="false" outlineLevel="0" collapsed="false">
      <c r="A85" s="421" t="n">
        <v>15</v>
      </c>
      <c r="B85" s="421" t="n">
        <v>15592</v>
      </c>
      <c r="C85" s="422" t="s">
        <v>442</v>
      </c>
      <c r="D85" s="423" t="s">
        <v>439</v>
      </c>
      <c r="E85" s="421" t="n">
        <v>1</v>
      </c>
      <c r="F85" s="420"/>
      <c r="G85" s="387"/>
      <c r="H85" s="420"/>
      <c r="I85" s="420"/>
      <c r="J85" s="424"/>
      <c r="K85" s="420"/>
      <c r="L85" s="420"/>
      <c r="M85" s="420"/>
      <c r="N85" s="420"/>
      <c r="O85" s="424"/>
      <c r="P85" s="424"/>
      <c r="Q85" s="244" t="s">
        <v>55</v>
      </c>
    </row>
    <row r="86" customFormat="false" ht="22.5" hidden="false" customHeight="false" outlineLevel="0" collapsed="false">
      <c r="A86" s="421" t="n">
        <v>16</v>
      </c>
      <c r="B86" s="423" t="s">
        <v>443</v>
      </c>
      <c r="C86" s="422" t="s">
        <v>444</v>
      </c>
      <c r="D86" s="423" t="s">
        <v>439</v>
      </c>
      <c r="E86" s="421" t="n">
        <v>1</v>
      </c>
      <c r="F86" s="420"/>
      <c r="G86" s="387"/>
      <c r="H86" s="420"/>
      <c r="I86" s="420"/>
      <c r="J86" s="424"/>
      <c r="K86" s="420"/>
      <c r="L86" s="420"/>
      <c r="M86" s="420"/>
      <c r="N86" s="420"/>
      <c r="O86" s="424"/>
      <c r="P86" s="424"/>
      <c r="Q86" s="244" t="s">
        <v>55</v>
      </c>
    </row>
    <row r="87" customFormat="false" ht="11.25" hidden="false" customHeight="false" outlineLevel="0" collapsed="false">
      <c r="A87" s="418" t="s">
        <v>455</v>
      </c>
      <c r="B87" s="419"/>
      <c r="C87" s="419"/>
      <c r="D87" s="419"/>
      <c r="E87" s="419"/>
      <c r="F87" s="420"/>
      <c r="G87" s="419"/>
      <c r="H87" s="420"/>
      <c r="I87" s="420"/>
      <c r="J87" s="419"/>
      <c r="K87" s="420"/>
      <c r="L87" s="420"/>
      <c r="M87" s="420"/>
      <c r="N87" s="420"/>
      <c r="O87" s="419"/>
      <c r="P87" s="419"/>
      <c r="Q87" s="244" t="s">
        <v>55</v>
      </c>
    </row>
    <row r="88" customFormat="false" ht="22.5" hidden="false" customHeight="false" outlineLevel="0" collapsed="false">
      <c r="A88" s="421" t="n">
        <v>17</v>
      </c>
      <c r="B88" s="387"/>
      <c r="C88" s="422" t="s">
        <v>456</v>
      </c>
      <c r="D88" s="423" t="s">
        <v>439</v>
      </c>
      <c r="E88" s="421" t="n">
        <v>1</v>
      </c>
      <c r="F88" s="420"/>
      <c r="G88" s="387"/>
      <c r="H88" s="420"/>
      <c r="I88" s="420"/>
      <c r="J88" s="424"/>
      <c r="K88" s="420"/>
      <c r="L88" s="420"/>
      <c r="M88" s="420"/>
      <c r="N88" s="420"/>
      <c r="O88" s="424"/>
      <c r="P88" s="424"/>
      <c r="Q88" s="244" t="s">
        <v>55</v>
      </c>
    </row>
    <row r="89" customFormat="false" ht="11.25" hidden="false" customHeight="false" outlineLevel="0" collapsed="false">
      <c r="A89" s="421" t="n">
        <v>18</v>
      </c>
      <c r="B89" s="421" t="n">
        <v>51099</v>
      </c>
      <c r="C89" s="422" t="s">
        <v>457</v>
      </c>
      <c r="D89" s="423" t="s">
        <v>439</v>
      </c>
      <c r="E89" s="421" t="n">
        <v>1</v>
      </c>
      <c r="F89" s="420"/>
      <c r="G89" s="387"/>
      <c r="H89" s="420"/>
      <c r="I89" s="420"/>
      <c r="J89" s="424"/>
      <c r="K89" s="420"/>
      <c r="L89" s="420"/>
      <c r="M89" s="420"/>
      <c r="N89" s="420"/>
      <c r="O89" s="424"/>
      <c r="P89" s="424"/>
      <c r="Q89" s="244" t="s">
        <v>55</v>
      </c>
    </row>
    <row r="90" customFormat="false" ht="22.5" hidden="false" customHeight="false" outlineLevel="0" collapsed="false">
      <c r="A90" s="421" t="n">
        <v>19</v>
      </c>
      <c r="B90" s="423" t="s">
        <v>443</v>
      </c>
      <c r="C90" s="422" t="s">
        <v>444</v>
      </c>
      <c r="D90" s="423" t="s">
        <v>439</v>
      </c>
      <c r="E90" s="421" t="n">
        <v>1</v>
      </c>
      <c r="F90" s="420"/>
      <c r="G90" s="387"/>
      <c r="H90" s="420"/>
      <c r="I90" s="420"/>
      <c r="J90" s="424"/>
      <c r="K90" s="420"/>
      <c r="L90" s="420"/>
      <c r="M90" s="420"/>
      <c r="N90" s="420"/>
      <c r="O90" s="424"/>
      <c r="P90" s="424"/>
      <c r="Q90" s="244" t="s">
        <v>55</v>
      </c>
    </row>
    <row r="91" customFormat="false" ht="11.25" hidden="false" customHeight="false" outlineLevel="0" collapsed="false">
      <c r="A91" s="418" t="s">
        <v>458</v>
      </c>
      <c r="B91" s="419"/>
      <c r="C91" s="419"/>
      <c r="D91" s="419"/>
      <c r="E91" s="419"/>
      <c r="F91" s="420"/>
      <c r="G91" s="419"/>
      <c r="H91" s="420"/>
      <c r="I91" s="420"/>
      <c r="J91" s="419"/>
      <c r="K91" s="420"/>
      <c r="L91" s="420"/>
      <c r="M91" s="420"/>
      <c r="N91" s="420"/>
      <c r="O91" s="419"/>
      <c r="P91" s="419"/>
      <c r="Q91" s="244" t="s">
        <v>55</v>
      </c>
    </row>
    <row r="92" customFormat="false" ht="22.5" hidden="false" customHeight="false" outlineLevel="0" collapsed="false">
      <c r="A92" s="421" t="n">
        <v>20</v>
      </c>
      <c r="B92" s="421" t="n">
        <v>77637</v>
      </c>
      <c r="C92" s="422" t="s">
        <v>451</v>
      </c>
      <c r="D92" s="423" t="s">
        <v>439</v>
      </c>
      <c r="E92" s="421" t="n">
        <v>1</v>
      </c>
      <c r="F92" s="420"/>
      <c r="G92" s="387"/>
      <c r="H92" s="420"/>
      <c r="I92" s="420"/>
      <c r="J92" s="424"/>
      <c r="K92" s="420"/>
      <c r="L92" s="420"/>
      <c r="M92" s="420"/>
      <c r="N92" s="420"/>
      <c r="O92" s="424"/>
      <c r="P92" s="424"/>
      <c r="Q92" s="244" t="s">
        <v>55</v>
      </c>
    </row>
    <row r="93" customFormat="false" ht="22.5" hidden="false" customHeight="false" outlineLevel="0" collapsed="false">
      <c r="A93" s="421" t="n">
        <v>21</v>
      </c>
      <c r="B93" s="421" t="n">
        <v>19449</v>
      </c>
      <c r="C93" s="422" t="s">
        <v>452</v>
      </c>
      <c r="D93" s="423" t="s">
        <v>439</v>
      </c>
      <c r="E93" s="421" t="n">
        <v>1</v>
      </c>
      <c r="F93" s="420"/>
      <c r="G93" s="387"/>
      <c r="H93" s="420"/>
      <c r="I93" s="420"/>
      <c r="J93" s="424"/>
      <c r="K93" s="420"/>
      <c r="L93" s="420"/>
      <c r="M93" s="420"/>
      <c r="N93" s="420"/>
      <c r="O93" s="424"/>
      <c r="P93" s="424"/>
      <c r="Q93" s="244" t="s">
        <v>55</v>
      </c>
    </row>
    <row r="94" customFormat="false" ht="22.5" hidden="false" customHeight="false" outlineLevel="0" collapsed="false">
      <c r="A94" s="421" t="n">
        <v>22</v>
      </c>
      <c r="B94" s="423" t="s">
        <v>443</v>
      </c>
      <c r="C94" s="422" t="s">
        <v>444</v>
      </c>
      <c r="D94" s="423" t="s">
        <v>439</v>
      </c>
      <c r="E94" s="421" t="n">
        <v>1</v>
      </c>
      <c r="F94" s="420"/>
      <c r="G94" s="387"/>
      <c r="H94" s="420"/>
      <c r="I94" s="420"/>
      <c r="J94" s="424"/>
      <c r="K94" s="420"/>
      <c r="L94" s="420"/>
      <c r="M94" s="420"/>
      <c r="N94" s="420"/>
      <c r="O94" s="424"/>
      <c r="P94" s="424"/>
      <c r="Q94" s="244" t="s">
        <v>55</v>
      </c>
    </row>
    <row r="95" customFormat="false" ht="11.25" hidden="false" customHeight="false" outlineLevel="0" collapsed="false">
      <c r="A95" s="418" t="s">
        <v>459</v>
      </c>
      <c r="B95" s="419"/>
      <c r="C95" s="419"/>
      <c r="D95" s="419"/>
      <c r="E95" s="419"/>
      <c r="F95" s="420"/>
      <c r="G95" s="419"/>
      <c r="H95" s="420"/>
      <c r="I95" s="420"/>
      <c r="J95" s="419"/>
      <c r="K95" s="420"/>
      <c r="L95" s="420"/>
      <c r="M95" s="420"/>
      <c r="N95" s="420"/>
      <c r="O95" s="419"/>
      <c r="P95" s="419"/>
      <c r="Q95" s="244" t="s">
        <v>55</v>
      </c>
    </row>
    <row r="96" customFormat="false" ht="22.5" hidden="false" customHeight="false" outlineLevel="0" collapsed="false">
      <c r="A96" s="421" t="n">
        <v>23</v>
      </c>
      <c r="B96" s="423" t="s">
        <v>460</v>
      </c>
      <c r="C96" s="422" t="s">
        <v>461</v>
      </c>
      <c r="D96" s="423" t="s">
        <v>462</v>
      </c>
      <c r="E96" s="421" t="n">
        <v>300</v>
      </c>
      <c r="F96" s="420"/>
      <c r="G96" s="387"/>
      <c r="H96" s="420"/>
      <c r="I96" s="420"/>
      <c r="J96" s="424"/>
      <c r="K96" s="420"/>
      <c r="L96" s="420"/>
      <c r="M96" s="420"/>
      <c r="N96" s="420"/>
      <c r="O96" s="424"/>
      <c r="P96" s="424"/>
      <c r="Q96" s="244" t="s">
        <v>55</v>
      </c>
    </row>
    <row r="97" customFormat="false" ht="11.25" hidden="false" customHeight="false" outlineLevel="0" collapsed="false">
      <c r="A97" s="421" t="n">
        <v>24</v>
      </c>
      <c r="B97" s="421" t="n">
        <v>18367</v>
      </c>
      <c r="C97" s="422" t="s">
        <v>463</v>
      </c>
      <c r="D97" s="423" t="s">
        <v>439</v>
      </c>
      <c r="E97" s="421" t="n">
        <v>1</v>
      </c>
      <c r="F97" s="420"/>
      <c r="G97" s="387"/>
      <c r="H97" s="420"/>
      <c r="I97" s="420"/>
      <c r="J97" s="424"/>
      <c r="K97" s="420"/>
      <c r="L97" s="420"/>
      <c r="M97" s="420"/>
      <c r="N97" s="420"/>
      <c r="O97" s="424"/>
      <c r="P97" s="424"/>
      <c r="Q97" s="244" t="s">
        <v>55</v>
      </c>
    </row>
    <row r="98" customFormat="false" ht="12" hidden="false" customHeight="true" outlineLevel="0" collapsed="false">
      <c r="A98" s="425" t="s">
        <v>126</v>
      </c>
      <c r="B98" s="425"/>
      <c r="C98" s="425"/>
      <c r="D98" s="425"/>
      <c r="E98" s="425"/>
      <c r="F98" s="425"/>
      <c r="G98" s="425"/>
      <c r="H98" s="425"/>
      <c r="I98" s="425"/>
      <c r="J98" s="425"/>
      <c r="K98" s="425"/>
      <c r="L98" s="227" t="n">
        <f aca="false">SUM(L14:L97)</f>
        <v>0</v>
      </c>
      <c r="M98" s="233" t="n">
        <f aca="false">SUM(M14:M97)</f>
        <v>0</v>
      </c>
      <c r="N98" s="233" t="n">
        <f aca="false">SUM(N14:N97)</f>
        <v>0</v>
      </c>
      <c r="O98" s="233" t="n">
        <f aca="false">SUM(O14:O97)</f>
        <v>0</v>
      </c>
      <c r="P98" s="234" t="n">
        <f aca="false">SUM(P14:P97)</f>
        <v>0</v>
      </c>
    </row>
    <row r="99" customFormat="false" ht="11.25" hidden="false" customHeight="false" outlineLevel="0" collapsed="false">
      <c r="A99" s="33"/>
      <c r="B99" s="33"/>
      <c r="C99" s="33"/>
      <c r="D99" s="33"/>
      <c r="E99" s="33"/>
      <c r="F99" s="33"/>
      <c r="G99" s="33"/>
      <c r="H99" s="33"/>
      <c r="I99" s="33"/>
      <c r="J99" s="33"/>
      <c r="K99" s="33"/>
      <c r="L99" s="33"/>
      <c r="M99" s="33"/>
      <c r="N99" s="33"/>
      <c r="O99" s="33"/>
      <c r="P99" s="33"/>
    </row>
    <row r="100" customFormat="false" ht="11.25" hidden="false" customHeight="false" outlineLevel="0" collapsed="false">
      <c r="A100" s="33"/>
      <c r="B100" s="33"/>
      <c r="C100" s="33"/>
      <c r="D100" s="33"/>
      <c r="E100" s="33"/>
      <c r="F100" s="33"/>
      <c r="G100" s="33"/>
      <c r="H100" s="33"/>
      <c r="I100" s="33"/>
      <c r="J100" s="33"/>
      <c r="K100" s="33"/>
      <c r="L100" s="33"/>
      <c r="M100" s="33"/>
      <c r="N100" s="33"/>
      <c r="O100" s="33"/>
      <c r="P100" s="33"/>
    </row>
    <row r="101" customFormat="false" ht="11.25" hidden="false" customHeight="false" outlineLevel="0" collapsed="false">
      <c r="A101" s="1" t="s">
        <v>19</v>
      </c>
      <c r="B101" s="33"/>
      <c r="C101" s="45" t="n">
        <f aca="false">'Kops n'!C31:H31</f>
        <v>0</v>
      </c>
      <c r="D101" s="45"/>
      <c r="E101" s="45"/>
      <c r="F101" s="45"/>
      <c r="G101" s="45"/>
      <c r="H101" s="45"/>
      <c r="I101" s="33"/>
      <c r="J101" s="33"/>
      <c r="K101" s="33"/>
      <c r="L101" s="33"/>
      <c r="M101" s="33"/>
      <c r="N101" s="33"/>
      <c r="O101" s="33"/>
      <c r="P101" s="33"/>
    </row>
    <row r="102" customFormat="false" ht="11.25" hidden="false" customHeight="true" outlineLevel="0" collapsed="false">
      <c r="A102" s="33"/>
      <c r="B102" s="33"/>
      <c r="C102" s="31" t="s">
        <v>20</v>
      </c>
      <c r="D102" s="31"/>
      <c r="E102" s="31"/>
      <c r="F102" s="31"/>
      <c r="G102" s="31"/>
      <c r="H102" s="31"/>
      <c r="I102" s="33"/>
      <c r="J102" s="33"/>
      <c r="K102" s="33"/>
      <c r="L102" s="33"/>
      <c r="M102" s="33"/>
      <c r="N102" s="33"/>
      <c r="O102" s="33"/>
      <c r="P102" s="33"/>
    </row>
    <row r="103" customFormat="false" ht="11.25" hidden="false" customHeight="false" outlineLevel="0" collapsed="false">
      <c r="A103" s="33"/>
      <c r="B103" s="33"/>
      <c r="C103" s="33"/>
      <c r="D103" s="33"/>
      <c r="E103" s="33"/>
      <c r="F103" s="33"/>
      <c r="G103" s="33"/>
      <c r="H103" s="33"/>
      <c r="I103" s="33"/>
      <c r="J103" s="33"/>
      <c r="K103" s="33"/>
      <c r="L103" s="33"/>
      <c r="M103" s="33"/>
      <c r="N103" s="33"/>
      <c r="O103" s="33"/>
      <c r="P103" s="33"/>
    </row>
    <row r="104" customFormat="false" ht="11.25" hidden="false" customHeight="false" outlineLevel="0" collapsed="false">
      <c r="A104" s="96" t="str">
        <f aca="false">'Kops n'!A34:D34</f>
        <v>Tāme sastādīta:</v>
      </c>
      <c r="B104" s="96"/>
      <c r="C104" s="96"/>
      <c r="D104" s="96"/>
      <c r="E104" s="33"/>
      <c r="F104" s="33"/>
      <c r="G104" s="33"/>
      <c r="H104" s="33"/>
      <c r="I104" s="33"/>
      <c r="J104" s="33"/>
      <c r="K104" s="33"/>
      <c r="L104" s="33"/>
      <c r="M104" s="33"/>
      <c r="N104" s="33"/>
      <c r="O104" s="33"/>
      <c r="P104" s="33"/>
    </row>
    <row r="105" customFormat="false" ht="11.25" hidden="false" customHeight="false" outlineLevel="0" collapsed="false">
      <c r="A105" s="33"/>
      <c r="B105" s="33"/>
      <c r="C105" s="33"/>
      <c r="D105" s="33"/>
      <c r="E105" s="33"/>
      <c r="F105" s="33"/>
      <c r="G105" s="33"/>
      <c r="H105" s="33"/>
      <c r="I105" s="33"/>
      <c r="J105" s="33"/>
      <c r="K105" s="33"/>
      <c r="L105" s="33"/>
      <c r="M105" s="33"/>
      <c r="N105" s="33"/>
      <c r="O105" s="33"/>
      <c r="P105" s="33"/>
    </row>
    <row r="106" customFormat="false" ht="11.25" hidden="false" customHeight="false" outlineLevel="0" collapsed="false">
      <c r="A106" s="1" t="s">
        <v>48</v>
      </c>
      <c r="B106" s="33"/>
      <c r="C106" s="45" t="n">
        <f aca="false">'Kops n'!C36:H36</f>
        <v>0</v>
      </c>
      <c r="D106" s="45"/>
      <c r="E106" s="45"/>
      <c r="F106" s="45"/>
      <c r="G106" s="45"/>
      <c r="H106" s="45"/>
      <c r="I106" s="33"/>
      <c r="J106" s="33"/>
      <c r="K106" s="33"/>
      <c r="L106" s="33"/>
      <c r="M106" s="33"/>
      <c r="N106" s="33"/>
      <c r="O106" s="33"/>
      <c r="P106" s="33"/>
    </row>
    <row r="107" customFormat="false" ht="11.25" hidden="false" customHeight="true" outlineLevel="0" collapsed="false">
      <c r="A107" s="33"/>
      <c r="B107" s="33"/>
      <c r="C107" s="31" t="s">
        <v>20</v>
      </c>
      <c r="D107" s="31"/>
      <c r="E107" s="31"/>
      <c r="F107" s="31"/>
      <c r="G107" s="31"/>
      <c r="H107" s="31"/>
      <c r="I107" s="33"/>
      <c r="J107" s="33"/>
      <c r="K107" s="33"/>
      <c r="L107" s="33"/>
      <c r="M107" s="33"/>
      <c r="N107" s="33"/>
      <c r="O107" s="33"/>
      <c r="P107" s="33"/>
    </row>
    <row r="108" customFormat="false" ht="11.25" hidden="false" customHeight="false" outlineLevel="0" collapsed="false">
      <c r="A108" s="33"/>
      <c r="B108" s="33"/>
      <c r="C108" s="33"/>
      <c r="D108" s="33"/>
      <c r="E108" s="33"/>
      <c r="F108" s="33"/>
      <c r="G108" s="33"/>
      <c r="H108" s="33"/>
      <c r="I108" s="33"/>
      <c r="J108" s="33"/>
      <c r="K108" s="33"/>
      <c r="L108" s="33"/>
      <c r="M108" s="33"/>
      <c r="N108" s="33"/>
      <c r="O108" s="33"/>
      <c r="P108" s="33"/>
    </row>
    <row r="109" customFormat="false" ht="11.25" hidden="false" customHeight="false" outlineLevel="0" collapsed="false">
      <c r="A109" s="97" t="s">
        <v>21</v>
      </c>
      <c r="B109" s="98"/>
      <c r="C109" s="99" t="n">
        <f aca="false">'Kops n'!C39</f>
        <v>0</v>
      </c>
      <c r="D109" s="98"/>
      <c r="E109" s="33"/>
      <c r="F109" s="33"/>
      <c r="G109" s="33"/>
      <c r="H109" s="33"/>
      <c r="I109" s="33"/>
      <c r="J109" s="33"/>
      <c r="K109" s="33"/>
      <c r="L109" s="33"/>
      <c r="M109" s="33"/>
      <c r="N109" s="33"/>
      <c r="O109" s="33"/>
      <c r="P109" s="33"/>
    </row>
    <row r="110" customFormat="false" ht="11.25" hidden="false" customHeight="false" outlineLevel="0" collapsed="false">
      <c r="A110" s="33"/>
      <c r="B110" s="33"/>
      <c r="C110" s="33"/>
      <c r="D110" s="33"/>
      <c r="E110" s="33"/>
      <c r="F110" s="33"/>
      <c r="G110" s="33"/>
      <c r="H110" s="33"/>
      <c r="I110" s="33"/>
      <c r="J110" s="33"/>
      <c r="K110" s="33"/>
      <c r="L110" s="33"/>
      <c r="M110" s="33"/>
      <c r="N110" s="33"/>
      <c r="O110" s="33"/>
      <c r="P110"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98:K98"/>
    <mergeCell ref="C101:H101"/>
    <mergeCell ref="C102:H102"/>
    <mergeCell ref="A104:D104"/>
    <mergeCell ref="C106:H106"/>
    <mergeCell ref="C107:H107"/>
  </mergeCells>
  <conditionalFormatting sqref="N9:O9">
    <cfRule type="cellIs" priority="2" operator="equal" aboveAverage="0" equalAverage="0" bottom="0" percent="0" rank="0" text="" dxfId="1">
      <formula>0</formula>
    </cfRule>
  </conditionalFormatting>
  <conditionalFormatting sqref="A9:F9">
    <cfRule type="containsText" priority="3" operator="containsText" aboveAverage="0" equalAverage="0" bottom="0" percent="0" rank="0" text="Tāme sastādīta  20__. gada tirgus cenās, pamatojoties uz ___ daļas rasējumiem" dxfId="3">
      <formula>NOT(ISERROR(SEARCH("Tāme sastādīta  20__. gada tirgus cenās, pamatojoties uz ___ daļas rasējumiem",A9)))</formula>
    </cfRule>
  </conditionalFormatting>
  <conditionalFormatting sqref="C2:I2">
    <cfRule type="cellIs" priority="4" operator="equal" aboveAverage="0" equalAverage="0" bottom="0" percent="0" rank="0" text="" dxfId="3">
      <formula>0</formula>
    </cfRule>
  </conditionalFormatting>
  <conditionalFormatting sqref="K14:Q97 C106:H106">
    <cfRule type="cellIs" priority="5" operator="equal" aboveAverage="0" equalAverage="0" bottom="0" percent="0" rank="0" text="" dxfId="0">
      <formula>0</formula>
    </cfRule>
  </conditionalFormatting>
  <conditionalFormatting sqref="C101:H101">
    <cfRule type="cellIs" priority="6" operator="equal" aboveAverage="0" equalAverage="0" bottom="0" percent="0" rank="0" text="" dxfId="0">
      <formula>0</formula>
    </cfRule>
  </conditionalFormatting>
  <conditionalFormatting sqref="L98:P98">
    <cfRule type="cellIs" priority="7" operator="equal" aboveAverage="0" equalAverage="0" bottom="0" percent="0" rank="0" text="" dxfId="1">
      <formula>0</formula>
    </cfRule>
  </conditionalFormatting>
  <conditionalFormatting sqref="C4:I4">
    <cfRule type="cellIs" priority="8" operator="equal" aboveAverage="0" equalAverage="0" bottom="0" percent="0" rank="0" text="" dxfId="3">
      <formula>0</formula>
    </cfRule>
  </conditionalFormatting>
  <conditionalFormatting sqref="D5:L8">
    <cfRule type="cellIs" priority="9" operator="equal" aboveAverage="0" equalAverage="0" bottom="0" percent="0" rank="0" text="" dxfId="1">
      <formula>0</formula>
    </cfRule>
  </conditionalFormatting>
  <conditionalFormatting sqref="D1">
    <cfRule type="cellIs" priority="10" operator="equal" aboveAverage="0" equalAverage="0" bottom="0" percent="0" rank="0" text="" dxfId="0">
      <formula>0</formula>
    </cfRule>
  </conditionalFormatting>
  <conditionalFormatting sqref="A98:K98">
    <cfRule type="containsText" priority="11" operator="containsText" aboveAverage="0" equalAverage="0" bottom="0" percent="0" rank="0" text="Tiešās izmaksas kopā, t. sk. darba devēja sociālais nodoklis __.__% " dxfId="3">
      <formula>NOT(ISERROR(SEARCH("Tiešās izmaksas kopā, t. sk. darba devēja sociālais nodoklis __.__% ",A98)))</formula>
    </cfRule>
  </conditionalFormatting>
  <conditionalFormatting sqref="A104">
    <cfRule type="containsText" priority="12" operator="containsText" aboveAverage="0" equalAverage="0" bottom="0" percent="0" rank="0" text="Tāme sastādīta ____. gada ___. ______________" dxfId="4">
      <formula>NOT(ISERROR(SEARCH("Tāme sastādīta ____. gada ___. ______________",A104)))</formula>
    </cfRule>
  </conditionalFormatting>
  <conditionalFormatting sqref="A109">
    <cfRule type="containsText" priority="13" operator="containsText" aboveAverage="0" equalAverage="0" bottom="0" percent="0" rank="0" text="Sertifikāta Nr. _________________________________" dxfId="4">
      <formula>NOT(ISERROR(SEARCH("Sertifikāta Nr. _________________________________",A109)))</formula>
    </cfRule>
  </conditionalFormatting>
  <dataValidations count="1">
    <dataValidation allowBlank="true" errorStyle="stop" operator="between" showDropDown="false" showErrorMessage="true" showInputMessage="true" sqref="Q14:Q97" type="list">
      <formula1>$Q$9:$Q$12</formula1>
      <formula2>0</formula2>
    </dataValidation>
  </dataValidations>
  <printOptions headings="false" gridLines="false" gridLinesSet="true" horizontalCentered="false" verticalCentered="false"/>
  <pageMargins left="0" right="0" top="0.39375" bottom="0.39375" header="0.511805555555555" footer="0.511805555555555"/>
  <pageSetup paperSize="9" scale="84" fitToWidth="1" fitToHeight="1" pageOrder="downThenOver" orientation="landscape" blackAndWhite="false" draft="false" cellComments="none" horizontalDpi="300" verticalDpi="300" copies="1"/>
  <headerFooter differentFirst="false" differentOddEven="false">
    <oddHeader/>
    <oddFooter/>
  </headerFooter>
  <rowBreaks count="1" manualBreakCount="1">
    <brk id="42" man="true" max="16383" min="0"/>
  </row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70C0"/>
    <pageSetUpPr fitToPage="false"/>
  </sheetPr>
  <dimension ref="A1:P110"/>
  <sheetViews>
    <sheetView showFormulas="false" showGridLines="true" showRowColHeaders="true" showZeros="true" rightToLeft="false" tabSelected="false" showOutlineSymbols="true" defaultGridColor="true" view="normal" topLeftCell="A14" colorId="64" zoomScale="100" zoomScaleNormal="100" zoomScalePageLayoutView="70" workbookViewId="0">
      <selection pane="topLeft" activeCell="P106" activeCellId="0" sqref="P106"/>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5.28"/>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5.43"/>
    <col collapsed="false" customWidth="true" hidden="false" outlineLevel="0" max="7" min="7" style="1" width="4.86"/>
    <col collapsed="false" customWidth="true" hidden="false" outlineLevel="0" max="10" min="8" style="1" width="6.71"/>
    <col collapsed="false" customWidth="true" hidden="false" outlineLevel="0" max="11" min="11" style="1" width="7"/>
    <col collapsed="false" customWidth="true" hidden="false" outlineLevel="0" max="15" min="12" style="1" width="7.71"/>
    <col collapsed="false" customWidth="true" hidden="false" outlineLevel="0" max="16" min="16" style="1" width="9"/>
    <col collapsed="false" customWidth="false" hidden="false" outlineLevel="0" max="1024" min="17" style="1" width="9.14"/>
  </cols>
  <sheetData>
    <row r="1" customFormat="false" ht="11.25" hidden="false" customHeight="false" outlineLevel="0" collapsed="false">
      <c r="A1" s="94"/>
      <c r="B1" s="94"/>
      <c r="C1" s="118" t="s">
        <v>51</v>
      </c>
      <c r="D1" s="119" t="n">
        <f aca="false">'7a+c+n'!D1</f>
        <v>7</v>
      </c>
      <c r="E1" s="94"/>
      <c r="F1" s="94"/>
      <c r="G1" s="94"/>
      <c r="H1" s="94"/>
      <c r="I1" s="94"/>
      <c r="J1" s="94"/>
      <c r="N1" s="120"/>
      <c r="O1" s="118"/>
      <c r="P1" s="121"/>
    </row>
    <row r="2" customFormat="false" ht="11.25" hidden="false" customHeight="false" outlineLevel="0" collapsed="false">
      <c r="A2" s="122"/>
      <c r="B2" s="122"/>
      <c r="C2" s="123" t="str">
        <f aca="false">'7a+c+n'!C2:I2</f>
        <v>Apkures sistēmas modernizēšanas darbi</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24</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229" t="n">
        <f aca="false">ar</f>
        <v>0</v>
      </c>
      <c r="B9" s="229"/>
      <c r="C9" s="229"/>
      <c r="D9" s="229"/>
      <c r="E9" s="229"/>
      <c r="F9" s="229"/>
      <c r="G9" s="128"/>
      <c r="H9" s="128"/>
      <c r="I9" s="128"/>
      <c r="J9" s="129" t="s">
        <v>53</v>
      </c>
      <c r="K9" s="129"/>
      <c r="L9" s="129"/>
      <c r="M9" s="129"/>
      <c r="N9" s="130" t="n">
        <f aca="false">P98</f>
        <v>0</v>
      </c>
      <c r="O9" s="130"/>
      <c r="P9" s="128"/>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row>
    <row r="11" customFormat="false" ht="12" hidden="false" customHeight="false" outlineLevel="0" collapsed="false">
      <c r="A11" s="131"/>
      <c r="B11" s="132"/>
      <c r="C11" s="5"/>
      <c r="D11" s="94"/>
      <c r="E11" s="94"/>
      <c r="F11" s="94"/>
      <c r="G11" s="94"/>
      <c r="H11" s="94"/>
      <c r="I11" s="94"/>
      <c r="J11" s="94"/>
      <c r="K11" s="94"/>
      <c r="L11" s="135"/>
      <c r="M11" s="135"/>
      <c r="N11" s="136"/>
      <c r="O11" s="120"/>
      <c r="P11" s="94"/>
    </row>
    <row r="12" customFormat="false" ht="11.25" hidden="false" customHeight="true" outlineLevel="0" collapsed="false">
      <c r="A12" s="58" t="s">
        <v>34</v>
      </c>
      <c r="B12" s="137" t="s">
        <v>56</v>
      </c>
      <c r="C12" s="138" t="s">
        <v>57</v>
      </c>
      <c r="D12" s="139" t="s">
        <v>58</v>
      </c>
      <c r="E12" s="140" t="s">
        <v>59</v>
      </c>
      <c r="F12" s="141" t="s">
        <v>60</v>
      </c>
      <c r="G12" s="141"/>
      <c r="H12" s="141"/>
      <c r="I12" s="141"/>
      <c r="J12" s="141"/>
      <c r="K12" s="141"/>
      <c r="L12" s="141" t="s">
        <v>61</v>
      </c>
      <c r="M12" s="141"/>
      <c r="N12" s="141"/>
      <c r="O12" s="141"/>
      <c r="P12" s="141"/>
    </row>
    <row r="13" customFormat="false" ht="117.75" hidden="false" customHeight="false" outlineLevel="0" collapsed="false">
      <c r="A13" s="58"/>
      <c r="B13" s="137"/>
      <c r="C13" s="138"/>
      <c r="D13" s="139"/>
      <c r="E13" s="140"/>
      <c r="F13" s="142" t="s">
        <v>63</v>
      </c>
      <c r="G13" s="143" t="s">
        <v>64</v>
      </c>
      <c r="H13" s="143" t="s">
        <v>65</v>
      </c>
      <c r="I13" s="143" t="s">
        <v>66</v>
      </c>
      <c r="J13" s="143" t="s">
        <v>67</v>
      </c>
      <c r="K13" s="144" t="s">
        <v>68</v>
      </c>
      <c r="L13" s="142" t="s">
        <v>63</v>
      </c>
      <c r="M13" s="143" t="s">
        <v>65</v>
      </c>
      <c r="N13" s="143" t="s">
        <v>66</v>
      </c>
      <c r="O13" s="143" t="s">
        <v>67</v>
      </c>
      <c r="P13" s="144" t="s">
        <v>68</v>
      </c>
    </row>
    <row r="14" customFormat="false" ht="11.25" hidden="false" customHeight="false" outlineLevel="0" collapsed="false">
      <c r="A14" s="72" t="n">
        <f aca="false">IF(P14=0,0,IF(COUNTBLANK(P14)=1,0,COUNTA($P$14:P14)))</f>
        <v>0</v>
      </c>
      <c r="B14" s="76" t="n">
        <f aca="false">IF($C$4="Attiecināmās izmaksas",IF('7a+c+n'!$Q14="A",'7a+c+n'!B14,0),0)</f>
        <v>0</v>
      </c>
      <c r="C14" s="76" t="n">
        <f aca="false">IF($C$4="Attiecināmās izmaksas",IF('7a+c+n'!$Q14="A",'7a+c+n'!C14,0),0)</f>
        <v>0</v>
      </c>
      <c r="D14" s="76" t="n">
        <f aca="false">IF($C$4="Attiecināmās izmaksas",IF('7a+c+n'!$Q14="A",'7a+c+n'!D14,0),0)</f>
        <v>0</v>
      </c>
      <c r="E14" s="76"/>
      <c r="F14" s="76"/>
      <c r="G14" s="76"/>
      <c r="H14" s="76" t="n">
        <f aca="false">IF($C$4="Attiecināmās izmaksas",IF('7a+c+n'!$Q14="A",'7a+c+n'!H14,0),0)</f>
        <v>0</v>
      </c>
      <c r="I14" s="76"/>
      <c r="J14" s="76"/>
      <c r="K14" s="76" t="n">
        <f aca="false">IF($C$4="Attiecināmās izmaksas",IF('7a+c+n'!$Q14="A",'7a+c+n'!K14,0),0)</f>
        <v>0</v>
      </c>
      <c r="L14" s="76" t="n">
        <f aca="false">IF($C$4="Attiecināmās izmaksas",IF('7a+c+n'!$Q14="A",'7a+c+n'!L14,0),0)</f>
        <v>0</v>
      </c>
      <c r="M14" s="76" t="n">
        <f aca="false">IF($C$4="Attiecināmās izmaksas",IF('7a+c+n'!$Q14="A",'7a+c+n'!M14,0),0)</f>
        <v>0</v>
      </c>
      <c r="N14" s="76" t="n">
        <f aca="false">IF($C$4="Attiecināmās izmaksas",IF('7a+c+n'!$Q14="A",'7a+c+n'!N14,0),0)</f>
        <v>0</v>
      </c>
      <c r="O14" s="76" t="n">
        <f aca="false">IF($C$4="Attiecināmās izmaksas",IF('7a+c+n'!$Q14="A",'7a+c+n'!O14,0),0)</f>
        <v>0</v>
      </c>
      <c r="P14" s="76" t="n">
        <f aca="false">IF($C$4="Attiecināmās izmaksas",IF('7a+c+n'!$Q14="A",'7a+c+n'!P14,0),0)</f>
        <v>0</v>
      </c>
    </row>
    <row r="15" customFormat="false" ht="11.25" hidden="false" customHeight="false" outlineLevel="0" collapsed="false">
      <c r="A15" s="72" t="n">
        <f aca="false">IF(P15=0,0,IF(COUNTBLANK(P15)=1,0,COUNTA($P$14:P15)))</f>
        <v>0</v>
      </c>
      <c r="B15" s="76" t="n">
        <f aca="false">IF($C$4="Attiecināmās izmaksas",IF('7a+c+n'!$Q15="A",'7a+c+n'!B15,0),0)</f>
        <v>0</v>
      </c>
      <c r="C15" s="76" t="n">
        <f aca="false">IF($C$4="Attiecināmās izmaksas",IF('7a+c+n'!$Q15="A",'7a+c+n'!C15,0),0)</f>
        <v>0</v>
      </c>
      <c r="D15" s="76" t="n">
        <f aca="false">IF($C$4="Attiecināmās izmaksas",IF('7a+c+n'!$Q15="A",'7a+c+n'!D15,0),0)</f>
        <v>0</v>
      </c>
      <c r="E15" s="76"/>
      <c r="F15" s="76"/>
      <c r="G15" s="76"/>
      <c r="H15" s="76" t="n">
        <f aca="false">IF($C$4="Attiecināmās izmaksas",IF('7a+c+n'!$Q15="A",'7a+c+n'!H15,0),0)</f>
        <v>0</v>
      </c>
      <c r="I15" s="76"/>
      <c r="J15" s="76"/>
      <c r="K15" s="76" t="n">
        <f aca="false">IF($C$4="Attiecināmās izmaksas",IF('7a+c+n'!$Q15="A",'7a+c+n'!K15,0),0)</f>
        <v>0</v>
      </c>
      <c r="L15" s="76" t="n">
        <f aca="false">IF($C$4="Attiecināmās izmaksas",IF('7a+c+n'!$Q15="A",'7a+c+n'!L15,0),0)</f>
        <v>0</v>
      </c>
      <c r="M15" s="76" t="n">
        <f aca="false">IF($C$4="Attiecināmās izmaksas",IF('7a+c+n'!$Q15="A",'7a+c+n'!M15,0),0)</f>
        <v>0</v>
      </c>
      <c r="N15" s="76" t="n">
        <f aca="false">IF($C$4="Attiecināmās izmaksas",IF('7a+c+n'!$Q15="A",'7a+c+n'!N15,0),0)</f>
        <v>0</v>
      </c>
      <c r="O15" s="76" t="n">
        <f aca="false">IF($C$4="Attiecināmās izmaksas",IF('7a+c+n'!$Q15="A",'7a+c+n'!O15,0),0)</f>
        <v>0</v>
      </c>
      <c r="P15" s="76" t="n">
        <f aca="false">IF($C$4="Attiecināmās izmaksas",IF('7a+c+n'!$Q15="A",'7a+c+n'!P15,0),0)</f>
        <v>0</v>
      </c>
    </row>
    <row r="16" customFormat="false" ht="11.25" hidden="false" customHeight="false" outlineLevel="0" collapsed="false">
      <c r="A16" s="72" t="n">
        <f aca="false">IF(P16=0,0,IF(COUNTBLANK(P16)=1,0,COUNTA($P$14:P16)))</f>
        <v>0</v>
      </c>
      <c r="B16" s="76" t="n">
        <f aca="false">IF($C$4="Attiecināmās izmaksas",IF('7a+c+n'!$Q16="A",'7a+c+n'!B16,0),0)</f>
        <v>0</v>
      </c>
      <c r="C16" s="76" t="n">
        <f aca="false">IF($C$4="Attiecināmās izmaksas",IF('7a+c+n'!$Q16="A",'7a+c+n'!C16,0),0)</f>
        <v>0</v>
      </c>
      <c r="D16" s="76" t="n">
        <f aca="false">IF($C$4="Attiecināmās izmaksas",IF('7a+c+n'!$Q16="A",'7a+c+n'!D16,0),0)</f>
        <v>0</v>
      </c>
      <c r="E16" s="76"/>
      <c r="F16" s="76"/>
      <c r="G16" s="76"/>
      <c r="H16" s="76" t="n">
        <f aca="false">IF($C$4="Attiecināmās izmaksas",IF('7a+c+n'!$Q16="A",'7a+c+n'!H16,0),0)</f>
        <v>0</v>
      </c>
      <c r="I16" s="76"/>
      <c r="J16" s="76"/>
      <c r="K16" s="76" t="n">
        <f aca="false">IF($C$4="Attiecināmās izmaksas",IF('7a+c+n'!$Q16="A",'7a+c+n'!K16,0),0)</f>
        <v>0</v>
      </c>
      <c r="L16" s="76" t="n">
        <f aca="false">IF($C$4="Attiecināmās izmaksas",IF('7a+c+n'!$Q16="A",'7a+c+n'!L16,0),0)</f>
        <v>0</v>
      </c>
      <c r="M16" s="76" t="n">
        <f aca="false">IF($C$4="Attiecināmās izmaksas",IF('7a+c+n'!$Q16="A",'7a+c+n'!M16,0),0)</f>
        <v>0</v>
      </c>
      <c r="N16" s="76" t="n">
        <f aca="false">IF($C$4="Attiecināmās izmaksas",IF('7a+c+n'!$Q16="A",'7a+c+n'!N16,0),0)</f>
        <v>0</v>
      </c>
      <c r="O16" s="76" t="n">
        <f aca="false">IF($C$4="Attiecināmās izmaksas",IF('7a+c+n'!$Q16="A",'7a+c+n'!O16,0),0)</f>
        <v>0</v>
      </c>
      <c r="P16" s="76" t="n">
        <f aca="false">IF($C$4="Attiecināmās izmaksas",IF('7a+c+n'!$Q16="A",'7a+c+n'!P16,0),0)</f>
        <v>0</v>
      </c>
    </row>
    <row r="17" customFormat="false" ht="11.25" hidden="false" customHeight="false" outlineLevel="0" collapsed="false">
      <c r="A17" s="72" t="n">
        <f aca="false">IF(P17=0,0,IF(COUNTBLANK(P17)=1,0,COUNTA($P$14:P17)))</f>
        <v>0</v>
      </c>
      <c r="B17" s="76" t="n">
        <f aca="false">IF($C$4="Attiecināmās izmaksas",IF('7a+c+n'!$Q17="A",'7a+c+n'!B17,0),0)</f>
        <v>0</v>
      </c>
      <c r="C17" s="76" t="n">
        <f aca="false">IF($C$4="Attiecināmās izmaksas",IF('7a+c+n'!$Q17="A",'7a+c+n'!C17,0),0)</f>
        <v>0</v>
      </c>
      <c r="D17" s="76" t="n">
        <f aca="false">IF($C$4="Attiecināmās izmaksas",IF('7a+c+n'!$Q17="A",'7a+c+n'!D17,0),0)</f>
        <v>0</v>
      </c>
      <c r="E17" s="76"/>
      <c r="F17" s="76"/>
      <c r="G17" s="76"/>
      <c r="H17" s="76" t="n">
        <f aca="false">IF($C$4="Attiecināmās izmaksas",IF('7a+c+n'!$Q17="A",'7a+c+n'!H17,0),0)</f>
        <v>0</v>
      </c>
      <c r="I17" s="76"/>
      <c r="J17" s="76"/>
      <c r="K17" s="76" t="n">
        <f aca="false">IF($C$4="Attiecināmās izmaksas",IF('7a+c+n'!$Q17="A",'7a+c+n'!K17,0),0)</f>
        <v>0</v>
      </c>
      <c r="L17" s="76" t="n">
        <f aca="false">IF($C$4="Attiecināmās izmaksas",IF('7a+c+n'!$Q17="A",'7a+c+n'!L17,0),0)</f>
        <v>0</v>
      </c>
      <c r="M17" s="76" t="n">
        <f aca="false">IF($C$4="Attiecināmās izmaksas",IF('7a+c+n'!$Q17="A",'7a+c+n'!M17,0),0)</f>
        <v>0</v>
      </c>
      <c r="N17" s="76" t="n">
        <f aca="false">IF($C$4="Attiecināmās izmaksas",IF('7a+c+n'!$Q17="A",'7a+c+n'!N17,0),0)</f>
        <v>0</v>
      </c>
      <c r="O17" s="76" t="n">
        <f aca="false">IF($C$4="Attiecināmās izmaksas",IF('7a+c+n'!$Q17="A",'7a+c+n'!O17,0),0)</f>
        <v>0</v>
      </c>
      <c r="P17" s="76" t="n">
        <f aca="false">IF($C$4="Attiecināmās izmaksas",IF('7a+c+n'!$Q17="A",'7a+c+n'!P17,0),0)</f>
        <v>0</v>
      </c>
    </row>
    <row r="18" customFormat="false" ht="11.25" hidden="false" customHeight="false" outlineLevel="0" collapsed="false">
      <c r="A18" s="72" t="n">
        <f aca="false">IF(P18=0,0,IF(COUNTBLANK(P18)=1,0,COUNTA($P$14:P18)))</f>
        <v>0</v>
      </c>
      <c r="B18" s="76" t="n">
        <f aca="false">IF($C$4="Attiecināmās izmaksas",IF('7a+c+n'!$Q18="A",'7a+c+n'!B18,0),0)</f>
        <v>0</v>
      </c>
      <c r="C18" s="76" t="n">
        <f aca="false">IF($C$4="Attiecināmās izmaksas",IF('7a+c+n'!$Q18="A",'7a+c+n'!C18,0),0)</f>
        <v>0</v>
      </c>
      <c r="D18" s="76" t="n">
        <f aca="false">IF($C$4="Attiecināmās izmaksas",IF('7a+c+n'!$Q18="A",'7a+c+n'!D18,0),0)</f>
        <v>0</v>
      </c>
      <c r="E18" s="76"/>
      <c r="F18" s="76"/>
      <c r="G18" s="76"/>
      <c r="H18" s="76" t="n">
        <f aca="false">IF($C$4="Attiecināmās izmaksas",IF('7a+c+n'!$Q18="A",'7a+c+n'!H18,0),0)</f>
        <v>0</v>
      </c>
      <c r="I18" s="76"/>
      <c r="J18" s="76"/>
      <c r="K18" s="76" t="n">
        <f aca="false">IF($C$4="Attiecināmās izmaksas",IF('7a+c+n'!$Q18="A",'7a+c+n'!K18,0),0)</f>
        <v>0</v>
      </c>
      <c r="L18" s="76" t="n">
        <f aca="false">IF($C$4="Attiecināmās izmaksas",IF('7a+c+n'!$Q18="A",'7a+c+n'!L18,0),0)</f>
        <v>0</v>
      </c>
      <c r="M18" s="76" t="n">
        <f aca="false">IF($C$4="Attiecināmās izmaksas",IF('7a+c+n'!$Q18="A",'7a+c+n'!M18,0),0)</f>
        <v>0</v>
      </c>
      <c r="N18" s="76" t="n">
        <f aca="false">IF($C$4="Attiecināmās izmaksas",IF('7a+c+n'!$Q18="A",'7a+c+n'!N18,0),0)</f>
        <v>0</v>
      </c>
      <c r="O18" s="76" t="n">
        <f aca="false">IF($C$4="Attiecināmās izmaksas",IF('7a+c+n'!$Q18="A",'7a+c+n'!O18,0),0)</f>
        <v>0</v>
      </c>
      <c r="P18" s="76" t="n">
        <f aca="false">IF($C$4="Attiecināmās izmaksas",IF('7a+c+n'!$Q18="A",'7a+c+n'!P18,0),0)</f>
        <v>0</v>
      </c>
    </row>
    <row r="19" customFormat="false" ht="11.25" hidden="false" customHeight="false" outlineLevel="0" collapsed="false">
      <c r="A19" s="72" t="n">
        <f aca="false">IF(P19=0,0,IF(COUNTBLANK(P19)=1,0,COUNTA($P$14:P19)))</f>
        <v>0</v>
      </c>
      <c r="B19" s="76" t="n">
        <f aca="false">IF($C$4="Attiecināmās izmaksas",IF('7a+c+n'!$Q19="A",'7a+c+n'!B19,0),0)</f>
        <v>0</v>
      </c>
      <c r="C19" s="76" t="n">
        <f aca="false">IF($C$4="Attiecināmās izmaksas",IF('7a+c+n'!$Q19="A",'7a+c+n'!C19,0),0)</f>
        <v>0</v>
      </c>
      <c r="D19" s="76" t="n">
        <f aca="false">IF($C$4="Attiecināmās izmaksas",IF('7a+c+n'!$Q19="A",'7a+c+n'!D19,0),0)</f>
        <v>0</v>
      </c>
      <c r="E19" s="76"/>
      <c r="F19" s="76"/>
      <c r="G19" s="76"/>
      <c r="H19" s="76" t="n">
        <f aca="false">IF($C$4="Attiecināmās izmaksas",IF('7a+c+n'!$Q19="A",'7a+c+n'!H19,0),0)</f>
        <v>0</v>
      </c>
      <c r="I19" s="76"/>
      <c r="J19" s="76"/>
      <c r="K19" s="76" t="n">
        <f aca="false">IF($C$4="Attiecināmās izmaksas",IF('7a+c+n'!$Q19="A",'7a+c+n'!K19,0),0)</f>
        <v>0</v>
      </c>
      <c r="L19" s="76" t="n">
        <f aca="false">IF($C$4="Attiecināmās izmaksas",IF('7a+c+n'!$Q19="A",'7a+c+n'!L19,0),0)</f>
        <v>0</v>
      </c>
      <c r="M19" s="76" t="n">
        <f aca="false">IF($C$4="Attiecināmās izmaksas",IF('7a+c+n'!$Q19="A",'7a+c+n'!M19,0),0)</f>
        <v>0</v>
      </c>
      <c r="N19" s="76" t="n">
        <f aca="false">IF($C$4="Attiecināmās izmaksas",IF('7a+c+n'!$Q19="A",'7a+c+n'!N19,0),0)</f>
        <v>0</v>
      </c>
      <c r="O19" s="76" t="n">
        <f aca="false">IF($C$4="Attiecināmās izmaksas",IF('7a+c+n'!$Q19="A",'7a+c+n'!O19,0),0)</f>
        <v>0</v>
      </c>
      <c r="P19" s="76" t="n">
        <f aca="false">IF($C$4="Attiecināmās izmaksas",IF('7a+c+n'!$Q19="A",'7a+c+n'!P19,0),0)</f>
        <v>0</v>
      </c>
    </row>
    <row r="20" customFormat="false" ht="11.25" hidden="false" customHeight="false" outlineLevel="0" collapsed="false">
      <c r="A20" s="72" t="n">
        <f aca="false">IF(P20=0,0,IF(COUNTBLANK(P20)=1,0,COUNTA($P$14:P20)))</f>
        <v>0</v>
      </c>
      <c r="B20" s="76" t="n">
        <f aca="false">IF($C$4="Attiecināmās izmaksas",IF('7a+c+n'!$Q20="A",'7a+c+n'!B20,0),0)</f>
        <v>0</v>
      </c>
      <c r="C20" s="76" t="n">
        <f aca="false">IF($C$4="Attiecināmās izmaksas",IF('7a+c+n'!$Q20="A",'7a+c+n'!C20,0),0)</f>
        <v>0</v>
      </c>
      <c r="D20" s="76" t="n">
        <f aca="false">IF($C$4="Attiecināmās izmaksas",IF('7a+c+n'!$Q20="A",'7a+c+n'!D20,0),0)</f>
        <v>0</v>
      </c>
      <c r="E20" s="76"/>
      <c r="F20" s="76"/>
      <c r="G20" s="76"/>
      <c r="H20" s="76" t="n">
        <f aca="false">IF($C$4="Attiecināmās izmaksas",IF('7a+c+n'!$Q20="A",'7a+c+n'!H20,0),0)</f>
        <v>0</v>
      </c>
      <c r="I20" s="76"/>
      <c r="J20" s="76"/>
      <c r="K20" s="76" t="n">
        <f aca="false">IF($C$4="Attiecināmās izmaksas",IF('7a+c+n'!$Q20="A",'7a+c+n'!K20,0),0)</f>
        <v>0</v>
      </c>
      <c r="L20" s="76" t="n">
        <f aca="false">IF($C$4="Attiecināmās izmaksas",IF('7a+c+n'!$Q20="A",'7a+c+n'!L20,0),0)</f>
        <v>0</v>
      </c>
      <c r="M20" s="76" t="n">
        <f aca="false">IF($C$4="Attiecināmās izmaksas",IF('7a+c+n'!$Q20="A",'7a+c+n'!M20,0),0)</f>
        <v>0</v>
      </c>
      <c r="N20" s="76" t="n">
        <f aca="false">IF($C$4="Attiecināmās izmaksas",IF('7a+c+n'!$Q20="A",'7a+c+n'!N20,0),0)</f>
        <v>0</v>
      </c>
      <c r="O20" s="76" t="n">
        <f aca="false">IF($C$4="Attiecināmās izmaksas",IF('7a+c+n'!$Q20="A",'7a+c+n'!O20,0),0)</f>
        <v>0</v>
      </c>
      <c r="P20" s="76" t="n">
        <f aca="false">IF($C$4="Attiecināmās izmaksas",IF('7a+c+n'!$Q20="A",'7a+c+n'!P20,0),0)</f>
        <v>0</v>
      </c>
    </row>
    <row r="21" customFormat="false" ht="11.25" hidden="false" customHeight="false" outlineLevel="0" collapsed="false">
      <c r="A21" s="72" t="n">
        <f aca="false">IF(P21=0,0,IF(COUNTBLANK(P21)=1,0,COUNTA($P$14:P21)))</f>
        <v>0</v>
      </c>
      <c r="B21" s="76" t="n">
        <f aca="false">IF($C$4="Attiecināmās izmaksas",IF('7a+c+n'!$Q21="A",'7a+c+n'!B21,0),0)</f>
        <v>0</v>
      </c>
      <c r="C21" s="76" t="n">
        <f aca="false">IF($C$4="Attiecināmās izmaksas",IF('7a+c+n'!$Q21="A",'7a+c+n'!C21,0),0)</f>
        <v>0</v>
      </c>
      <c r="D21" s="76" t="n">
        <f aca="false">IF($C$4="Attiecināmās izmaksas",IF('7a+c+n'!$Q21="A",'7a+c+n'!D21,0),0)</f>
        <v>0</v>
      </c>
      <c r="E21" s="76"/>
      <c r="F21" s="76"/>
      <c r="G21" s="76"/>
      <c r="H21" s="76" t="n">
        <f aca="false">IF($C$4="Attiecināmās izmaksas",IF('7a+c+n'!$Q21="A",'7a+c+n'!H21,0),0)</f>
        <v>0</v>
      </c>
      <c r="I21" s="76"/>
      <c r="J21" s="76"/>
      <c r="K21" s="76" t="n">
        <f aca="false">IF($C$4="Attiecināmās izmaksas",IF('7a+c+n'!$Q21="A",'7a+c+n'!K21,0),0)</f>
        <v>0</v>
      </c>
      <c r="L21" s="76" t="n">
        <f aca="false">IF($C$4="Attiecināmās izmaksas",IF('7a+c+n'!$Q21="A",'7a+c+n'!L21,0),0)</f>
        <v>0</v>
      </c>
      <c r="M21" s="76" t="n">
        <f aca="false">IF($C$4="Attiecināmās izmaksas",IF('7a+c+n'!$Q21="A",'7a+c+n'!M21,0),0)</f>
        <v>0</v>
      </c>
      <c r="N21" s="76" t="n">
        <f aca="false">IF($C$4="Attiecināmās izmaksas",IF('7a+c+n'!$Q21="A",'7a+c+n'!N21,0),0)</f>
        <v>0</v>
      </c>
      <c r="O21" s="76" t="n">
        <f aca="false">IF($C$4="Attiecināmās izmaksas",IF('7a+c+n'!$Q21="A",'7a+c+n'!O21,0),0)</f>
        <v>0</v>
      </c>
      <c r="P21" s="76" t="n">
        <f aca="false">IF($C$4="Attiecināmās izmaksas",IF('7a+c+n'!$Q21="A",'7a+c+n'!P21,0),0)</f>
        <v>0</v>
      </c>
    </row>
    <row r="22" customFormat="false" ht="11.25" hidden="false" customHeight="false" outlineLevel="0" collapsed="false">
      <c r="A22" s="72" t="n">
        <f aca="false">IF(P22=0,0,IF(COUNTBLANK(P22)=1,0,COUNTA($P$14:P22)))</f>
        <v>0</v>
      </c>
      <c r="B22" s="76" t="n">
        <f aca="false">IF($C$4="Attiecināmās izmaksas",IF('7a+c+n'!$Q22="A",'7a+c+n'!B22,0),0)</f>
        <v>0</v>
      </c>
      <c r="C22" s="76" t="n">
        <f aca="false">IF($C$4="Attiecināmās izmaksas",IF('7a+c+n'!$Q22="A",'7a+c+n'!C22,0),0)</f>
        <v>0</v>
      </c>
      <c r="D22" s="76" t="n">
        <f aca="false">IF($C$4="Attiecināmās izmaksas",IF('7a+c+n'!$Q22="A",'7a+c+n'!D22,0),0)</f>
        <v>0</v>
      </c>
      <c r="E22" s="76"/>
      <c r="F22" s="76"/>
      <c r="G22" s="76"/>
      <c r="H22" s="76" t="n">
        <f aca="false">IF($C$4="Attiecināmās izmaksas",IF('7a+c+n'!$Q22="A",'7a+c+n'!H22,0),0)</f>
        <v>0</v>
      </c>
      <c r="I22" s="76"/>
      <c r="J22" s="76"/>
      <c r="K22" s="76" t="n">
        <f aca="false">IF($C$4="Attiecināmās izmaksas",IF('7a+c+n'!$Q22="A",'7a+c+n'!K22,0),0)</f>
        <v>0</v>
      </c>
      <c r="L22" s="76" t="n">
        <f aca="false">IF($C$4="Attiecināmās izmaksas",IF('7a+c+n'!$Q22="A",'7a+c+n'!L22,0),0)</f>
        <v>0</v>
      </c>
      <c r="M22" s="76" t="n">
        <f aca="false">IF($C$4="Attiecināmās izmaksas",IF('7a+c+n'!$Q22="A",'7a+c+n'!M22,0),0)</f>
        <v>0</v>
      </c>
      <c r="N22" s="76" t="n">
        <f aca="false">IF($C$4="Attiecināmās izmaksas",IF('7a+c+n'!$Q22="A",'7a+c+n'!N22,0),0)</f>
        <v>0</v>
      </c>
      <c r="O22" s="76" t="n">
        <f aca="false">IF($C$4="Attiecināmās izmaksas",IF('7a+c+n'!$Q22="A",'7a+c+n'!O22,0),0)</f>
        <v>0</v>
      </c>
      <c r="P22" s="76" t="n">
        <f aca="false">IF($C$4="Attiecināmās izmaksas",IF('7a+c+n'!$Q22="A",'7a+c+n'!P22,0),0)</f>
        <v>0</v>
      </c>
    </row>
    <row r="23" customFormat="false" ht="11.25" hidden="false" customHeight="false" outlineLevel="0" collapsed="false">
      <c r="A23" s="72" t="n">
        <f aca="false">IF(P23=0,0,IF(COUNTBLANK(P23)=1,0,COUNTA($P$14:P23)))</f>
        <v>0</v>
      </c>
      <c r="B23" s="76" t="n">
        <f aca="false">IF($C$4="Attiecināmās izmaksas",IF('7a+c+n'!$Q23="A",'7a+c+n'!B23,0),0)</f>
        <v>0</v>
      </c>
      <c r="C23" s="76" t="n">
        <f aca="false">IF($C$4="Attiecināmās izmaksas",IF('7a+c+n'!$Q23="A",'7a+c+n'!C23,0),0)</f>
        <v>0</v>
      </c>
      <c r="D23" s="76" t="n">
        <f aca="false">IF($C$4="Attiecināmās izmaksas",IF('7a+c+n'!$Q23="A",'7a+c+n'!D23,0),0)</f>
        <v>0</v>
      </c>
      <c r="E23" s="76"/>
      <c r="F23" s="76"/>
      <c r="G23" s="76"/>
      <c r="H23" s="76" t="n">
        <f aca="false">IF($C$4="Attiecināmās izmaksas",IF('7a+c+n'!$Q23="A",'7a+c+n'!H23,0),0)</f>
        <v>0</v>
      </c>
      <c r="I23" s="76"/>
      <c r="J23" s="76"/>
      <c r="K23" s="76" t="n">
        <f aca="false">IF($C$4="Attiecināmās izmaksas",IF('7a+c+n'!$Q23="A",'7a+c+n'!K23,0),0)</f>
        <v>0</v>
      </c>
      <c r="L23" s="76" t="n">
        <f aca="false">IF($C$4="Attiecināmās izmaksas",IF('7a+c+n'!$Q23="A",'7a+c+n'!L23,0),0)</f>
        <v>0</v>
      </c>
      <c r="M23" s="76" t="n">
        <f aca="false">IF($C$4="Attiecināmās izmaksas",IF('7a+c+n'!$Q23="A",'7a+c+n'!M23,0),0)</f>
        <v>0</v>
      </c>
      <c r="N23" s="76" t="n">
        <f aca="false">IF($C$4="Attiecināmās izmaksas",IF('7a+c+n'!$Q23="A",'7a+c+n'!N23,0),0)</f>
        <v>0</v>
      </c>
      <c r="O23" s="76" t="n">
        <f aca="false">IF($C$4="Attiecināmās izmaksas",IF('7a+c+n'!$Q23="A",'7a+c+n'!O23,0),0)</f>
        <v>0</v>
      </c>
      <c r="P23" s="76" t="n">
        <f aca="false">IF($C$4="Attiecināmās izmaksas",IF('7a+c+n'!$Q23="A",'7a+c+n'!P23,0),0)</f>
        <v>0</v>
      </c>
    </row>
    <row r="24" customFormat="false" ht="11.25" hidden="false" customHeight="false" outlineLevel="0" collapsed="false">
      <c r="A24" s="72" t="n">
        <f aca="false">IF(P24=0,0,IF(COUNTBLANK(P24)=1,0,COUNTA($P$14:P24)))</f>
        <v>0</v>
      </c>
      <c r="B24" s="76" t="n">
        <f aca="false">IF($C$4="Attiecināmās izmaksas",IF('7a+c+n'!$Q24="A",'7a+c+n'!B24,0),0)</f>
        <v>0</v>
      </c>
      <c r="C24" s="76" t="n">
        <f aca="false">IF($C$4="Attiecināmās izmaksas",IF('7a+c+n'!$Q24="A",'7a+c+n'!C24,0),0)</f>
        <v>0</v>
      </c>
      <c r="D24" s="76" t="n">
        <f aca="false">IF($C$4="Attiecināmās izmaksas",IF('7a+c+n'!$Q24="A",'7a+c+n'!D24,0),0)</f>
        <v>0</v>
      </c>
      <c r="E24" s="76"/>
      <c r="F24" s="76"/>
      <c r="G24" s="76"/>
      <c r="H24" s="76" t="n">
        <f aca="false">IF($C$4="Attiecināmās izmaksas",IF('7a+c+n'!$Q24="A",'7a+c+n'!H24,0),0)</f>
        <v>0</v>
      </c>
      <c r="I24" s="76"/>
      <c r="J24" s="76"/>
      <c r="K24" s="76" t="n">
        <f aca="false">IF($C$4="Attiecināmās izmaksas",IF('7a+c+n'!$Q24="A",'7a+c+n'!K24,0),0)</f>
        <v>0</v>
      </c>
      <c r="L24" s="76" t="n">
        <f aca="false">IF($C$4="Attiecināmās izmaksas",IF('7a+c+n'!$Q24="A",'7a+c+n'!L24,0),0)</f>
        <v>0</v>
      </c>
      <c r="M24" s="76" t="n">
        <f aca="false">IF($C$4="Attiecināmās izmaksas",IF('7a+c+n'!$Q24="A",'7a+c+n'!M24,0),0)</f>
        <v>0</v>
      </c>
      <c r="N24" s="76" t="n">
        <f aca="false">IF($C$4="Attiecināmās izmaksas",IF('7a+c+n'!$Q24="A",'7a+c+n'!N24,0),0)</f>
        <v>0</v>
      </c>
      <c r="O24" s="76" t="n">
        <f aca="false">IF($C$4="Attiecināmās izmaksas",IF('7a+c+n'!$Q24="A",'7a+c+n'!O24,0),0)</f>
        <v>0</v>
      </c>
      <c r="P24" s="76" t="n">
        <f aca="false">IF($C$4="Attiecināmās izmaksas",IF('7a+c+n'!$Q24="A",'7a+c+n'!P24,0),0)</f>
        <v>0</v>
      </c>
    </row>
    <row r="25" customFormat="false" ht="11.25" hidden="false" customHeight="false" outlineLevel="0" collapsed="false">
      <c r="A25" s="72" t="n">
        <f aca="false">IF(P25=0,0,IF(COUNTBLANK(P25)=1,0,COUNTA($P$14:P25)))</f>
        <v>0</v>
      </c>
      <c r="B25" s="76" t="n">
        <f aca="false">IF($C$4="Attiecināmās izmaksas",IF('7a+c+n'!$Q25="A",'7a+c+n'!B25,0),0)</f>
        <v>0</v>
      </c>
      <c r="C25" s="76" t="n">
        <f aca="false">IF($C$4="Attiecināmās izmaksas",IF('7a+c+n'!$Q25="A",'7a+c+n'!C25,0),0)</f>
        <v>0</v>
      </c>
      <c r="D25" s="76" t="n">
        <f aca="false">IF($C$4="Attiecināmās izmaksas",IF('7a+c+n'!$Q25="A",'7a+c+n'!D25,0),0)</f>
        <v>0</v>
      </c>
      <c r="E25" s="76"/>
      <c r="F25" s="76"/>
      <c r="G25" s="76"/>
      <c r="H25" s="76" t="n">
        <f aca="false">IF($C$4="Attiecināmās izmaksas",IF('7a+c+n'!$Q25="A",'7a+c+n'!H25,0),0)</f>
        <v>0</v>
      </c>
      <c r="I25" s="76"/>
      <c r="J25" s="76"/>
      <c r="K25" s="76" t="n">
        <f aca="false">IF($C$4="Attiecināmās izmaksas",IF('7a+c+n'!$Q25="A",'7a+c+n'!K25,0),0)</f>
        <v>0</v>
      </c>
      <c r="L25" s="76" t="n">
        <f aca="false">IF($C$4="Attiecināmās izmaksas",IF('7a+c+n'!$Q25="A",'7a+c+n'!L25,0),0)</f>
        <v>0</v>
      </c>
      <c r="M25" s="76" t="n">
        <f aca="false">IF($C$4="Attiecināmās izmaksas",IF('7a+c+n'!$Q25="A",'7a+c+n'!M25,0),0)</f>
        <v>0</v>
      </c>
      <c r="N25" s="76" t="n">
        <f aca="false">IF($C$4="Attiecināmās izmaksas",IF('7a+c+n'!$Q25="A",'7a+c+n'!N25,0),0)</f>
        <v>0</v>
      </c>
      <c r="O25" s="76" t="n">
        <f aca="false">IF($C$4="Attiecināmās izmaksas",IF('7a+c+n'!$Q25="A",'7a+c+n'!O25,0),0)</f>
        <v>0</v>
      </c>
      <c r="P25" s="76" t="n">
        <f aca="false">IF($C$4="Attiecināmās izmaksas",IF('7a+c+n'!$Q25="A",'7a+c+n'!P25,0),0)</f>
        <v>0</v>
      </c>
    </row>
    <row r="26" customFormat="false" ht="11.25" hidden="false" customHeight="false" outlineLevel="0" collapsed="false">
      <c r="A26" s="72" t="n">
        <f aca="false">IF(P26=0,0,IF(COUNTBLANK(P26)=1,0,COUNTA($P$14:P26)))</f>
        <v>0</v>
      </c>
      <c r="B26" s="76" t="n">
        <f aca="false">IF($C$4="Attiecināmās izmaksas",IF('7a+c+n'!$Q26="A",'7a+c+n'!B26,0),0)</f>
        <v>0</v>
      </c>
      <c r="C26" s="76" t="n">
        <f aca="false">IF($C$4="Attiecināmās izmaksas",IF('7a+c+n'!$Q26="A",'7a+c+n'!C26,0),0)</f>
        <v>0</v>
      </c>
      <c r="D26" s="76" t="n">
        <f aca="false">IF($C$4="Attiecināmās izmaksas",IF('7a+c+n'!$Q26="A",'7a+c+n'!D26,0),0)</f>
        <v>0</v>
      </c>
      <c r="E26" s="76"/>
      <c r="F26" s="76"/>
      <c r="G26" s="76"/>
      <c r="H26" s="76" t="n">
        <f aca="false">IF($C$4="Attiecināmās izmaksas",IF('7a+c+n'!$Q26="A",'7a+c+n'!H26,0),0)</f>
        <v>0</v>
      </c>
      <c r="I26" s="76"/>
      <c r="J26" s="76"/>
      <c r="K26" s="76" t="n">
        <f aca="false">IF($C$4="Attiecināmās izmaksas",IF('7a+c+n'!$Q26="A",'7a+c+n'!K26,0),0)</f>
        <v>0</v>
      </c>
      <c r="L26" s="76" t="n">
        <f aca="false">IF($C$4="Attiecināmās izmaksas",IF('7a+c+n'!$Q26="A",'7a+c+n'!L26,0),0)</f>
        <v>0</v>
      </c>
      <c r="M26" s="76" t="n">
        <f aca="false">IF($C$4="Attiecināmās izmaksas",IF('7a+c+n'!$Q26="A",'7a+c+n'!M26,0),0)</f>
        <v>0</v>
      </c>
      <c r="N26" s="76" t="n">
        <f aca="false">IF($C$4="Attiecināmās izmaksas",IF('7a+c+n'!$Q26="A",'7a+c+n'!N26,0),0)</f>
        <v>0</v>
      </c>
      <c r="O26" s="76" t="n">
        <f aca="false">IF($C$4="Attiecināmās izmaksas",IF('7a+c+n'!$Q26="A",'7a+c+n'!O26,0),0)</f>
        <v>0</v>
      </c>
      <c r="P26" s="76" t="n">
        <f aca="false">IF($C$4="Attiecināmās izmaksas",IF('7a+c+n'!$Q26="A",'7a+c+n'!P26,0),0)</f>
        <v>0</v>
      </c>
    </row>
    <row r="27" customFormat="false" ht="11.25" hidden="false" customHeight="false" outlineLevel="0" collapsed="false">
      <c r="A27" s="72" t="n">
        <f aca="false">IF(P27=0,0,IF(COUNTBLANK(P27)=1,0,COUNTA($P$14:P27)))</f>
        <v>0</v>
      </c>
      <c r="B27" s="76" t="n">
        <f aca="false">IF($C$4="Attiecināmās izmaksas",IF('7a+c+n'!$Q27="A",'7a+c+n'!B27,0),0)</f>
        <v>0</v>
      </c>
      <c r="C27" s="76" t="n">
        <f aca="false">IF($C$4="Attiecināmās izmaksas",IF('7a+c+n'!$Q27="A",'7a+c+n'!C27,0),0)</f>
        <v>0</v>
      </c>
      <c r="D27" s="76" t="n">
        <f aca="false">IF($C$4="Attiecināmās izmaksas",IF('7a+c+n'!$Q27="A",'7a+c+n'!D27,0),0)</f>
        <v>0</v>
      </c>
      <c r="E27" s="76"/>
      <c r="F27" s="76"/>
      <c r="G27" s="76"/>
      <c r="H27" s="76" t="n">
        <f aca="false">IF($C$4="Attiecināmās izmaksas",IF('7a+c+n'!$Q27="A",'7a+c+n'!H27,0),0)</f>
        <v>0</v>
      </c>
      <c r="I27" s="76"/>
      <c r="J27" s="76"/>
      <c r="K27" s="76" t="n">
        <f aca="false">IF($C$4="Attiecināmās izmaksas",IF('7a+c+n'!$Q27="A",'7a+c+n'!K27,0),0)</f>
        <v>0</v>
      </c>
      <c r="L27" s="76" t="n">
        <f aca="false">IF($C$4="Attiecināmās izmaksas",IF('7a+c+n'!$Q27="A",'7a+c+n'!L27,0),0)</f>
        <v>0</v>
      </c>
      <c r="M27" s="76" t="n">
        <f aca="false">IF($C$4="Attiecināmās izmaksas",IF('7a+c+n'!$Q27="A",'7a+c+n'!M27,0),0)</f>
        <v>0</v>
      </c>
      <c r="N27" s="76" t="n">
        <f aca="false">IF($C$4="Attiecināmās izmaksas",IF('7a+c+n'!$Q27="A",'7a+c+n'!N27,0),0)</f>
        <v>0</v>
      </c>
      <c r="O27" s="76" t="n">
        <f aca="false">IF($C$4="Attiecināmās izmaksas",IF('7a+c+n'!$Q27="A",'7a+c+n'!O27,0),0)</f>
        <v>0</v>
      </c>
      <c r="P27" s="76" t="n">
        <f aca="false">IF($C$4="Attiecināmās izmaksas",IF('7a+c+n'!$Q27="A",'7a+c+n'!P27,0),0)</f>
        <v>0</v>
      </c>
    </row>
    <row r="28" customFormat="false" ht="11.25" hidden="false" customHeight="false" outlineLevel="0" collapsed="false">
      <c r="A28" s="72" t="n">
        <f aca="false">IF(P28=0,0,IF(COUNTBLANK(P28)=1,0,COUNTA($P$14:P28)))</f>
        <v>0</v>
      </c>
      <c r="B28" s="76" t="n">
        <f aca="false">IF($C$4="Attiecināmās izmaksas",IF('7a+c+n'!$Q28="A",'7a+c+n'!B28,0),0)</f>
        <v>0</v>
      </c>
      <c r="C28" s="76" t="n">
        <f aca="false">IF($C$4="Attiecināmās izmaksas",IF('7a+c+n'!$Q28="A",'7a+c+n'!C28,0),0)</f>
        <v>0</v>
      </c>
      <c r="D28" s="76" t="n">
        <f aca="false">IF($C$4="Attiecināmās izmaksas",IF('7a+c+n'!$Q28="A",'7a+c+n'!D28,0),0)</f>
        <v>0</v>
      </c>
      <c r="E28" s="76"/>
      <c r="F28" s="76"/>
      <c r="G28" s="76"/>
      <c r="H28" s="76" t="n">
        <f aca="false">IF($C$4="Attiecināmās izmaksas",IF('7a+c+n'!$Q28="A",'7a+c+n'!H28,0),0)</f>
        <v>0</v>
      </c>
      <c r="I28" s="76"/>
      <c r="J28" s="76"/>
      <c r="K28" s="76" t="n">
        <f aca="false">IF($C$4="Attiecināmās izmaksas",IF('7a+c+n'!$Q28="A",'7a+c+n'!K28,0),0)</f>
        <v>0</v>
      </c>
      <c r="L28" s="76" t="n">
        <f aca="false">IF($C$4="Attiecināmās izmaksas",IF('7a+c+n'!$Q28="A",'7a+c+n'!L28,0),0)</f>
        <v>0</v>
      </c>
      <c r="M28" s="76" t="n">
        <f aca="false">IF($C$4="Attiecināmās izmaksas",IF('7a+c+n'!$Q28="A",'7a+c+n'!M28,0),0)</f>
        <v>0</v>
      </c>
      <c r="N28" s="76" t="n">
        <f aca="false">IF($C$4="Attiecināmās izmaksas",IF('7a+c+n'!$Q28="A",'7a+c+n'!N28,0),0)</f>
        <v>0</v>
      </c>
      <c r="O28" s="76" t="n">
        <f aca="false">IF($C$4="Attiecināmās izmaksas",IF('7a+c+n'!$Q28="A",'7a+c+n'!O28,0),0)</f>
        <v>0</v>
      </c>
      <c r="P28" s="76" t="n">
        <f aca="false">IF($C$4="Attiecināmās izmaksas",IF('7a+c+n'!$Q28="A",'7a+c+n'!P28,0),0)</f>
        <v>0</v>
      </c>
    </row>
    <row r="29" customFormat="false" ht="11.25" hidden="false" customHeight="false" outlineLevel="0" collapsed="false">
      <c r="A29" s="72" t="n">
        <f aca="false">IF(P29=0,0,IF(COUNTBLANK(P29)=1,0,COUNTA($P$14:P29)))</f>
        <v>0</v>
      </c>
      <c r="B29" s="76" t="n">
        <f aca="false">IF($C$4="Attiecināmās izmaksas",IF('7a+c+n'!$Q29="A",'7a+c+n'!B29,0),0)</f>
        <v>0</v>
      </c>
      <c r="C29" s="76" t="n">
        <f aca="false">IF($C$4="Attiecināmās izmaksas",IF('7a+c+n'!$Q29="A",'7a+c+n'!C29,0),0)</f>
        <v>0</v>
      </c>
      <c r="D29" s="76" t="n">
        <f aca="false">IF($C$4="Attiecināmās izmaksas",IF('7a+c+n'!$Q29="A",'7a+c+n'!D29,0),0)</f>
        <v>0</v>
      </c>
      <c r="E29" s="76"/>
      <c r="F29" s="76"/>
      <c r="G29" s="76"/>
      <c r="H29" s="76" t="n">
        <f aca="false">IF($C$4="Attiecināmās izmaksas",IF('7a+c+n'!$Q29="A",'7a+c+n'!H29,0),0)</f>
        <v>0</v>
      </c>
      <c r="I29" s="76"/>
      <c r="J29" s="76"/>
      <c r="K29" s="76" t="n">
        <f aca="false">IF($C$4="Attiecināmās izmaksas",IF('7a+c+n'!$Q29="A",'7a+c+n'!K29,0),0)</f>
        <v>0</v>
      </c>
      <c r="L29" s="76" t="n">
        <f aca="false">IF($C$4="Attiecināmās izmaksas",IF('7a+c+n'!$Q29="A",'7a+c+n'!L29,0),0)</f>
        <v>0</v>
      </c>
      <c r="M29" s="76" t="n">
        <f aca="false">IF($C$4="Attiecināmās izmaksas",IF('7a+c+n'!$Q29="A",'7a+c+n'!M29,0),0)</f>
        <v>0</v>
      </c>
      <c r="N29" s="76" t="n">
        <f aca="false">IF($C$4="Attiecināmās izmaksas",IF('7a+c+n'!$Q29="A",'7a+c+n'!N29,0),0)</f>
        <v>0</v>
      </c>
      <c r="O29" s="76" t="n">
        <f aca="false">IF($C$4="Attiecināmās izmaksas",IF('7a+c+n'!$Q29="A",'7a+c+n'!O29,0),0)</f>
        <v>0</v>
      </c>
      <c r="P29" s="76" t="n">
        <f aca="false">IF($C$4="Attiecināmās izmaksas",IF('7a+c+n'!$Q29="A",'7a+c+n'!P29,0),0)</f>
        <v>0</v>
      </c>
    </row>
    <row r="30" customFormat="false" ht="11.25" hidden="false" customHeight="false" outlineLevel="0" collapsed="false">
      <c r="A30" s="72" t="n">
        <f aca="false">IF(P30=0,0,IF(COUNTBLANK(P30)=1,0,COUNTA($P$14:P30)))</f>
        <v>0</v>
      </c>
      <c r="B30" s="76" t="n">
        <f aca="false">IF($C$4="Attiecināmās izmaksas",IF('7a+c+n'!$Q30="A",'7a+c+n'!B30,0),0)</f>
        <v>0</v>
      </c>
      <c r="C30" s="76" t="n">
        <f aca="false">IF($C$4="Attiecināmās izmaksas",IF('7a+c+n'!$Q30="A",'7a+c+n'!C30,0),0)</f>
        <v>0</v>
      </c>
      <c r="D30" s="76" t="n">
        <f aca="false">IF($C$4="Attiecināmās izmaksas",IF('7a+c+n'!$Q30="A",'7a+c+n'!D30,0),0)</f>
        <v>0</v>
      </c>
      <c r="E30" s="76"/>
      <c r="F30" s="76"/>
      <c r="G30" s="76"/>
      <c r="H30" s="76" t="n">
        <f aca="false">IF($C$4="Attiecināmās izmaksas",IF('7a+c+n'!$Q30="A",'7a+c+n'!H30,0),0)</f>
        <v>0</v>
      </c>
      <c r="I30" s="76"/>
      <c r="J30" s="76"/>
      <c r="K30" s="76" t="n">
        <f aca="false">IF($C$4="Attiecināmās izmaksas",IF('7a+c+n'!$Q30="A",'7a+c+n'!K30,0),0)</f>
        <v>0</v>
      </c>
      <c r="L30" s="76" t="n">
        <f aca="false">IF($C$4="Attiecināmās izmaksas",IF('7a+c+n'!$Q30="A",'7a+c+n'!L30,0),0)</f>
        <v>0</v>
      </c>
      <c r="M30" s="76" t="n">
        <f aca="false">IF($C$4="Attiecināmās izmaksas",IF('7a+c+n'!$Q30="A",'7a+c+n'!M30,0),0)</f>
        <v>0</v>
      </c>
      <c r="N30" s="76" t="n">
        <f aca="false">IF($C$4="Attiecināmās izmaksas",IF('7a+c+n'!$Q30="A",'7a+c+n'!N30,0),0)</f>
        <v>0</v>
      </c>
      <c r="O30" s="76" t="n">
        <f aca="false">IF($C$4="Attiecināmās izmaksas",IF('7a+c+n'!$Q30="A",'7a+c+n'!O30,0),0)</f>
        <v>0</v>
      </c>
      <c r="P30" s="76" t="n">
        <f aca="false">IF($C$4="Attiecināmās izmaksas",IF('7a+c+n'!$Q30="A",'7a+c+n'!P30,0),0)</f>
        <v>0</v>
      </c>
    </row>
    <row r="31" customFormat="false" ht="11.25" hidden="false" customHeight="false" outlineLevel="0" collapsed="false">
      <c r="A31" s="72" t="n">
        <f aca="false">IF(P31=0,0,IF(COUNTBLANK(P31)=1,0,COUNTA($P$14:P31)))</f>
        <v>0</v>
      </c>
      <c r="B31" s="76" t="n">
        <f aca="false">IF($C$4="Attiecināmās izmaksas",IF('7a+c+n'!$Q31="A",'7a+c+n'!B31,0),0)</f>
        <v>0</v>
      </c>
      <c r="C31" s="76" t="n">
        <f aca="false">IF($C$4="Attiecināmās izmaksas",IF('7a+c+n'!$Q31="A",'7a+c+n'!C31,0),0)</f>
        <v>0</v>
      </c>
      <c r="D31" s="76" t="n">
        <f aca="false">IF($C$4="Attiecināmās izmaksas",IF('7a+c+n'!$Q31="A",'7a+c+n'!D31,0),0)</f>
        <v>0</v>
      </c>
      <c r="E31" s="76"/>
      <c r="F31" s="76"/>
      <c r="G31" s="76"/>
      <c r="H31" s="76" t="n">
        <f aca="false">IF($C$4="Attiecināmās izmaksas",IF('7a+c+n'!$Q31="A",'7a+c+n'!H31,0),0)</f>
        <v>0</v>
      </c>
      <c r="I31" s="76"/>
      <c r="J31" s="76"/>
      <c r="K31" s="76" t="n">
        <f aca="false">IF($C$4="Attiecināmās izmaksas",IF('7a+c+n'!$Q31="A",'7a+c+n'!K31,0),0)</f>
        <v>0</v>
      </c>
      <c r="L31" s="76" t="n">
        <f aca="false">IF($C$4="Attiecināmās izmaksas",IF('7a+c+n'!$Q31="A",'7a+c+n'!L31,0),0)</f>
        <v>0</v>
      </c>
      <c r="M31" s="76" t="n">
        <f aca="false">IF($C$4="Attiecināmās izmaksas",IF('7a+c+n'!$Q31="A",'7a+c+n'!M31,0),0)</f>
        <v>0</v>
      </c>
      <c r="N31" s="76" t="n">
        <f aca="false">IF($C$4="Attiecināmās izmaksas",IF('7a+c+n'!$Q31="A",'7a+c+n'!N31,0),0)</f>
        <v>0</v>
      </c>
      <c r="O31" s="76" t="n">
        <f aca="false">IF($C$4="Attiecināmās izmaksas",IF('7a+c+n'!$Q31="A",'7a+c+n'!O31,0),0)</f>
        <v>0</v>
      </c>
      <c r="P31" s="76" t="n">
        <f aca="false">IF($C$4="Attiecināmās izmaksas",IF('7a+c+n'!$Q31="A",'7a+c+n'!P31,0),0)</f>
        <v>0</v>
      </c>
    </row>
    <row r="32" customFormat="false" ht="11.25" hidden="false" customHeight="false" outlineLevel="0" collapsed="false">
      <c r="A32" s="72" t="n">
        <f aca="false">IF(P32=0,0,IF(COUNTBLANK(P32)=1,0,COUNTA($P$14:P32)))</f>
        <v>0</v>
      </c>
      <c r="B32" s="76" t="n">
        <f aca="false">IF($C$4="Attiecināmās izmaksas",IF('7a+c+n'!$Q32="A",'7a+c+n'!B32,0),0)</f>
        <v>0</v>
      </c>
      <c r="C32" s="76" t="n">
        <f aca="false">IF($C$4="Attiecināmās izmaksas",IF('7a+c+n'!$Q32="A",'7a+c+n'!C32,0),0)</f>
        <v>0</v>
      </c>
      <c r="D32" s="76" t="n">
        <f aca="false">IF($C$4="Attiecināmās izmaksas",IF('7a+c+n'!$Q32="A",'7a+c+n'!D32,0),0)</f>
        <v>0</v>
      </c>
      <c r="E32" s="76"/>
      <c r="F32" s="76"/>
      <c r="G32" s="76"/>
      <c r="H32" s="76" t="n">
        <f aca="false">IF($C$4="Attiecināmās izmaksas",IF('7a+c+n'!$Q32="A",'7a+c+n'!H32,0),0)</f>
        <v>0</v>
      </c>
      <c r="I32" s="76"/>
      <c r="J32" s="76"/>
      <c r="K32" s="76" t="n">
        <f aca="false">IF($C$4="Attiecināmās izmaksas",IF('7a+c+n'!$Q32="A",'7a+c+n'!K32,0),0)</f>
        <v>0</v>
      </c>
      <c r="L32" s="76" t="n">
        <f aca="false">IF($C$4="Attiecināmās izmaksas",IF('7a+c+n'!$Q32="A",'7a+c+n'!L32,0),0)</f>
        <v>0</v>
      </c>
      <c r="M32" s="76" t="n">
        <f aca="false">IF($C$4="Attiecināmās izmaksas",IF('7a+c+n'!$Q32="A",'7a+c+n'!M32,0),0)</f>
        <v>0</v>
      </c>
      <c r="N32" s="76" t="n">
        <f aca="false">IF($C$4="Attiecināmās izmaksas",IF('7a+c+n'!$Q32="A",'7a+c+n'!N32,0),0)</f>
        <v>0</v>
      </c>
      <c r="O32" s="76" t="n">
        <f aca="false">IF($C$4="Attiecināmās izmaksas",IF('7a+c+n'!$Q32="A",'7a+c+n'!O32,0),0)</f>
        <v>0</v>
      </c>
      <c r="P32" s="76" t="n">
        <f aca="false">IF($C$4="Attiecināmās izmaksas",IF('7a+c+n'!$Q32="A",'7a+c+n'!P32,0),0)</f>
        <v>0</v>
      </c>
    </row>
    <row r="33" customFormat="false" ht="11.25" hidden="false" customHeight="false" outlineLevel="0" collapsed="false">
      <c r="A33" s="72" t="n">
        <f aca="false">IF(P33=0,0,IF(COUNTBLANK(P33)=1,0,COUNTA($P$14:P33)))</f>
        <v>0</v>
      </c>
      <c r="B33" s="76" t="n">
        <f aca="false">IF($C$4="Attiecināmās izmaksas",IF('7a+c+n'!$Q33="A",'7a+c+n'!B33,0),0)</f>
        <v>0</v>
      </c>
      <c r="C33" s="76" t="n">
        <f aca="false">IF($C$4="Attiecināmās izmaksas",IF('7a+c+n'!$Q33="A",'7a+c+n'!C33,0),0)</f>
        <v>0</v>
      </c>
      <c r="D33" s="76" t="n">
        <f aca="false">IF($C$4="Attiecināmās izmaksas",IF('7a+c+n'!$Q33="A",'7a+c+n'!D33,0),0)</f>
        <v>0</v>
      </c>
      <c r="E33" s="76"/>
      <c r="F33" s="76"/>
      <c r="G33" s="76"/>
      <c r="H33" s="76" t="n">
        <f aca="false">IF($C$4="Attiecināmās izmaksas",IF('7a+c+n'!$Q33="A",'7a+c+n'!H33,0),0)</f>
        <v>0</v>
      </c>
      <c r="I33" s="76"/>
      <c r="J33" s="76"/>
      <c r="K33" s="76" t="n">
        <f aca="false">IF($C$4="Attiecināmās izmaksas",IF('7a+c+n'!$Q33="A",'7a+c+n'!K33,0),0)</f>
        <v>0</v>
      </c>
      <c r="L33" s="76" t="n">
        <f aca="false">IF($C$4="Attiecināmās izmaksas",IF('7a+c+n'!$Q33="A",'7a+c+n'!L33,0),0)</f>
        <v>0</v>
      </c>
      <c r="M33" s="76" t="n">
        <f aca="false">IF($C$4="Attiecināmās izmaksas",IF('7a+c+n'!$Q33="A",'7a+c+n'!M33,0),0)</f>
        <v>0</v>
      </c>
      <c r="N33" s="76" t="n">
        <f aca="false">IF($C$4="Attiecināmās izmaksas",IF('7a+c+n'!$Q33="A",'7a+c+n'!N33,0),0)</f>
        <v>0</v>
      </c>
      <c r="O33" s="76" t="n">
        <f aca="false">IF($C$4="Attiecināmās izmaksas",IF('7a+c+n'!$Q33="A",'7a+c+n'!O33,0),0)</f>
        <v>0</v>
      </c>
      <c r="P33" s="76" t="n">
        <f aca="false">IF($C$4="Attiecināmās izmaksas",IF('7a+c+n'!$Q33="A",'7a+c+n'!P33,0),0)</f>
        <v>0</v>
      </c>
    </row>
    <row r="34" customFormat="false" ht="11.25" hidden="false" customHeight="false" outlineLevel="0" collapsed="false">
      <c r="A34" s="72" t="n">
        <f aca="false">IF(P34=0,0,IF(COUNTBLANK(P34)=1,0,COUNTA($P$14:P34)))</f>
        <v>0</v>
      </c>
      <c r="B34" s="76" t="n">
        <f aca="false">IF($C$4="Attiecināmās izmaksas",IF('7a+c+n'!$Q34="A",'7a+c+n'!B34,0),0)</f>
        <v>0</v>
      </c>
      <c r="C34" s="76" t="n">
        <f aca="false">IF($C$4="Attiecināmās izmaksas",IF('7a+c+n'!$Q34="A",'7a+c+n'!C34,0),0)</f>
        <v>0</v>
      </c>
      <c r="D34" s="76" t="n">
        <f aca="false">IF($C$4="Attiecināmās izmaksas",IF('7a+c+n'!$Q34="A",'7a+c+n'!D34,0),0)</f>
        <v>0</v>
      </c>
      <c r="E34" s="76"/>
      <c r="F34" s="76"/>
      <c r="G34" s="76"/>
      <c r="H34" s="76" t="n">
        <f aca="false">IF($C$4="Attiecināmās izmaksas",IF('7a+c+n'!$Q34="A",'7a+c+n'!H34,0),0)</f>
        <v>0</v>
      </c>
      <c r="I34" s="76"/>
      <c r="J34" s="76"/>
      <c r="K34" s="76" t="n">
        <f aca="false">IF($C$4="Attiecināmās izmaksas",IF('7a+c+n'!$Q34="A",'7a+c+n'!K34,0),0)</f>
        <v>0</v>
      </c>
      <c r="L34" s="76" t="n">
        <f aca="false">IF($C$4="Attiecināmās izmaksas",IF('7a+c+n'!$Q34="A",'7a+c+n'!L34,0),0)</f>
        <v>0</v>
      </c>
      <c r="M34" s="76" t="n">
        <f aca="false">IF($C$4="Attiecināmās izmaksas",IF('7a+c+n'!$Q34="A",'7a+c+n'!M34,0),0)</f>
        <v>0</v>
      </c>
      <c r="N34" s="76" t="n">
        <f aca="false">IF($C$4="Attiecināmās izmaksas",IF('7a+c+n'!$Q34="A",'7a+c+n'!N34,0),0)</f>
        <v>0</v>
      </c>
      <c r="O34" s="76" t="n">
        <f aca="false">IF($C$4="Attiecināmās izmaksas",IF('7a+c+n'!$Q34="A",'7a+c+n'!O34,0),0)</f>
        <v>0</v>
      </c>
      <c r="P34" s="76" t="n">
        <f aca="false">IF($C$4="Attiecināmās izmaksas",IF('7a+c+n'!$Q34="A",'7a+c+n'!P34,0),0)</f>
        <v>0</v>
      </c>
    </row>
    <row r="35" customFormat="false" ht="11.25" hidden="false" customHeight="false" outlineLevel="0" collapsed="false">
      <c r="A35" s="72" t="n">
        <f aca="false">IF(P35=0,0,IF(COUNTBLANK(P35)=1,0,COUNTA($P$14:P35)))</f>
        <v>0</v>
      </c>
      <c r="B35" s="76" t="n">
        <f aca="false">IF($C$4="Attiecināmās izmaksas",IF('7a+c+n'!$Q35="A",'7a+c+n'!B35,0),0)</f>
        <v>0</v>
      </c>
      <c r="C35" s="76" t="n">
        <f aca="false">IF($C$4="Attiecināmās izmaksas",IF('7a+c+n'!$Q35="A",'7a+c+n'!C35,0),0)</f>
        <v>0</v>
      </c>
      <c r="D35" s="76" t="n">
        <f aca="false">IF($C$4="Attiecināmās izmaksas",IF('7a+c+n'!$Q35="A",'7a+c+n'!D35,0),0)</f>
        <v>0</v>
      </c>
      <c r="E35" s="76"/>
      <c r="F35" s="76"/>
      <c r="G35" s="76"/>
      <c r="H35" s="76" t="n">
        <f aca="false">IF($C$4="Attiecināmās izmaksas",IF('7a+c+n'!$Q35="A",'7a+c+n'!H35,0),0)</f>
        <v>0</v>
      </c>
      <c r="I35" s="76"/>
      <c r="J35" s="76"/>
      <c r="K35" s="76" t="n">
        <f aca="false">IF($C$4="Attiecināmās izmaksas",IF('7a+c+n'!$Q35="A",'7a+c+n'!K35,0),0)</f>
        <v>0</v>
      </c>
      <c r="L35" s="76" t="n">
        <f aca="false">IF($C$4="Attiecināmās izmaksas",IF('7a+c+n'!$Q35="A",'7a+c+n'!L35,0),0)</f>
        <v>0</v>
      </c>
      <c r="M35" s="76" t="n">
        <f aca="false">IF($C$4="Attiecināmās izmaksas",IF('7a+c+n'!$Q35="A",'7a+c+n'!M35,0),0)</f>
        <v>0</v>
      </c>
      <c r="N35" s="76" t="n">
        <f aca="false">IF($C$4="Attiecināmās izmaksas",IF('7a+c+n'!$Q35="A",'7a+c+n'!N35,0),0)</f>
        <v>0</v>
      </c>
      <c r="O35" s="76" t="n">
        <f aca="false">IF($C$4="Attiecināmās izmaksas",IF('7a+c+n'!$Q35="A",'7a+c+n'!O35,0),0)</f>
        <v>0</v>
      </c>
      <c r="P35" s="76" t="n">
        <f aca="false">IF($C$4="Attiecināmās izmaksas",IF('7a+c+n'!$Q35="A",'7a+c+n'!P35,0),0)</f>
        <v>0</v>
      </c>
    </row>
    <row r="36" customFormat="false" ht="11.25" hidden="false" customHeight="false" outlineLevel="0" collapsed="false">
      <c r="A36" s="72" t="n">
        <f aca="false">IF(P36=0,0,IF(COUNTBLANK(P36)=1,0,COUNTA($P$14:P36)))</f>
        <v>0</v>
      </c>
      <c r="B36" s="76" t="n">
        <f aca="false">IF($C$4="Attiecināmās izmaksas",IF('7a+c+n'!$Q36="A",'7a+c+n'!B36,0),0)</f>
        <v>0</v>
      </c>
      <c r="C36" s="76" t="n">
        <f aca="false">IF($C$4="Attiecināmās izmaksas",IF('7a+c+n'!$Q36="A",'7a+c+n'!C36,0),0)</f>
        <v>0</v>
      </c>
      <c r="D36" s="76" t="n">
        <f aca="false">IF($C$4="Attiecināmās izmaksas",IF('7a+c+n'!$Q36="A",'7a+c+n'!D36,0),0)</f>
        <v>0</v>
      </c>
      <c r="E36" s="76"/>
      <c r="F36" s="76"/>
      <c r="G36" s="76"/>
      <c r="H36" s="76" t="n">
        <f aca="false">IF($C$4="Attiecināmās izmaksas",IF('7a+c+n'!$Q36="A",'7a+c+n'!H36,0),0)</f>
        <v>0</v>
      </c>
      <c r="I36" s="76"/>
      <c r="J36" s="76"/>
      <c r="K36" s="76" t="n">
        <f aca="false">IF($C$4="Attiecināmās izmaksas",IF('7a+c+n'!$Q36="A",'7a+c+n'!K36,0),0)</f>
        <v>0</v>
      </c>
      <c r="L36" s="76" t="n">
        <f aca="false">IF($C$4="Attiecināmās izmaksas",IF('7a+c+n'!$Q36="A",'7a+c+n'!L36,0),0)</f>
        <v>0</v>
      </c>
      <c r="M36" s="76" t="n">
        <f aca="false">IF($C$4="Attiecināmās izmaksas",IF('7a+c+n'!$Q36="A",'7a+c+n'!M36,0),0)</f>
        <v>0</v>
      </c>
      <c r="N36" s="76" t="n">
        <f aca="false">IF($C$4="Attiecināmās izmaksas",IF('7a+c+n'!$Q36="A",'7a+c+n'!N36,0),0)</f>
        <v>0</v>
      </c>
      <c r="O36" s="76" t="n">
        <f aca="false">IF($C$4="Attiecināmās izmaksas",IF('7a+c+n'!$Q36="A",'7a+c+n'!O36,0),0)</f>
        <v>0</v>
      </c>
      <c r="P36" s="76" t="n">
        <f aca="false">IF($C$4="Attiecināmās izmaksas",IF('7a+c+n'!$Q36="A",'7a+c+n'!P36,0),0)</f>
        <v>0</v>
      </c>
    </row>
    <row r="37" customFormat="false" ht="11.25" hidden="false" customHeight="false" outlineLevel="0" collapsed="false">
      <c r="A37" s="72" t="n">
        <f aca="false">IF(P37=0,0,IF(COUNTBLANK(P37)=1,0,COUNTA($P$14:P37)))</f>
        <v>0</v>
      </c>
      <c r="B37" s="76" t="n">
        <f aca="false">IF($C$4="Attiecināmās izmaksas",IF('7a+c+n'!$Q37="A",'7a+c+n'!B37,0),0)</f>
        <v>0</v>
      </c>
      <c r="C37" s="76" t="n">
        <f aca="false">IF($C$4="Attiecināmās izmaksas",IF('7a+c+n'!$Q37="A",'7a+c+n'!C37,0),0)</f>
        <v>0</v>
      </c>
      <c r="D37" s="76" t="n">
        <f aca="false">IF($C$4="Attiecināmās izmaksas",IF('7a+c+n'!$Q37="A",'7a+c+n'!D37,0),0)</f>
        <v>0</v>
      </c>
      <c r="E37" s="76"/>
      <c r="F37" s="76"/>
      <c r="G37" s="76"/>
      <c r="H37" s="76" t="n">
        <f aca="false">IF($C$4="Attiecināmās izmaksas",IF('7a+c+n'!$Q37="A",'7a+c+n'!H37,0),0)</f>
        <v>0</v>
      </c>
      <c r="I37" s="76"/>
      <c r="J37" s="76"/>
      <c r="K37" s="76" t="n">
        <f aca="false">IF($C$4="Attiecināmās izmaksas",IF('7a+c+n'!$Q37="A",'7a+c+n'!K37,0),0)</f>
        <v>0</v>
      </c>
      <c r="L37" s="76" t="n">
        <f aca="false">IF($C$4="Attiecināmās izmaksas",IF('7a+c+n'!$Q37="A",'7a+c+n'!L37,0),0)</f>
        <v>0</v>
      </c>
      <c r="M37" s="76" t="n">
        <f aca="false">IF($C$4="Attiecināmās izmaksas",IF('7a+c+n'!$Q37="A",'7a+c+n'!M37,0),0)</f>
        <v>0</v>
      </c>
      <c r="N37" s="76" t="n">
        <f aca="false">IF($C$4="Attiecināmās izmaksas",IF('7a+c+n'!$Q37="A",'7a+c+n'!N37,0),0)</f>
        <v>0</v>
      </c>
      <c r="O37" s="76" t="n">
        <f aca="false">IF($C$4="Attiecināmās izmaksas",IF('7a+c+n'!$Q37="A",'7a+c+n'!O37,0),0)</f>
        <v>0</v>
      </c>
      <c r="P37" s="76" t="n">
        <f aca="false">IF($C$4="Attiecināmās izmaksas",IF('7a+c+n'!$Q37="A",'7a+c+n'!P37,0),0)</f>
        <v>0</v>
      </c>
    </row>
    <row r="38" customFormat="false" ht="11.25" hidden="false" customHeight="false" outlineLevel="0" collapsed="false">
      <c r="A38" s="72" t="n">
        <f aca="false">IF(P38=0,0,IF(COUNTBLANK(P38)=1,0,COUNTA($P$14:P38)))</f>
        <v>0</v>
      </c>
      <c r="B38" s="76" t="n">
        <f aca="false">IF($C$4="Attiecināmās izmaksas",IF('7a+c+n'!$Q38="A",'7a+c+n'!B38,0),0)</f>
        <v>0</v>
      </c>
      <c r="C38" s="76" t="n">
        <f aca="false">IF($C$4="Attiecināmās izmaksas",IF('7a+c+n'!$Q38="A",'7a+c+n'!C38,0),0)</f>
        <v>0</v>
      </c>
      <c r="D38" s="76" t="n">
        <f aca="false">IF($C$4="Attiecināmās izmaksas",IF('7a+c+n'!$Q38="A",'7a+c+n'!D38,0),0)</f>
        <v>0</v>
      </c>
      <c r="E38" s="76"/>
      <c r="F38" s="76"/>
      <c r="G38" s="76"/>
      <c r="H38" s="76" t="n">
        <f aca="false">IF($C$4="Attiecināmās izmaksas",IF('7a+c+n'!$Q38="A",'7a+c+n'!H38,0),0)</f>
        <v>0</v>
      </c>
      <c r="I38" s="76"/>
      <c r="J38" s="76"/>
      <c r="K38" s="76" t="n">
        <f aca="false">IF($C$4="Attiecināmās izmaksas",IF('7a+c+n'!$Q38="A",'7a+c+n'!K38,0),0)</f>
        <v>0</v>
      </c>
      <c r="L38" s="76" t="n">
        <f aca="false">IF($C$4="Attiecināmās izmaksas",IF('7a+c+n'!$Q38="A",'7a+c+n'!L38,0),0)</f>
        <v>0</v>
      </c>
      <c r="M38" s="76" t="n">
        <f aca="false">IF($C$4="Attiecināmās izmaksas",IF('7a+c+n'!$Q38="A",'7a+c+n'!M38,0),0)</f>
        <v>0</v>
      </c>
      <c r="N38" s="76" t="n">
        <f aca="false">IF($C$4="Attiecināmās izmaksas",IF('7a+c+n'!$Q38="A",'7a+c+n'!N38,0),0)</f>
        <v>0</v>
      </c>
      <c r="O38" s="76" t="n">
        <f aca="false">IF($C$4="Attiecināmās izmaksas",IF('7a+c+n'!$Q38="A",'7a+c+n'!O38,0),0)</f>
        <v>0</v>
      </c>
      <c r="P38" s="76" t="n">
        <f aca="false">IF($C$4="Attiecināmās izmaksas",IF('7a+c+n'!$Q38="A",'7a+c+n'!P38,0),0)</f>
        <v>0</v>
      </c>
    </row>
    <row r="39" customFormat="false" ht="11.25" hidden="false" customHeight="false" outlineLevel="0" collapsed="false">
      <c r="A39" s="72" t="n">
        <f aca="false">IF(P39=0,0,IF(COUNTBLANK(P39)=1,0,COUNTA($P$14:P39)))</f>
        <v>0</v>
      </c>
      <c r="B39" s="76" t="n">
        <f aca="false">IF($C$4="Attiecināmās izmaksas",IF('7a+c+n'!$Q39="A",'7a+c+n'!B39,0),0)</f>
        <v>0</v>
      </c>
      <c r="C39" s="76" t="n">
        <f aca="false">IF($C$4="Attiecināmās izmaksas",IF('7a+c+n'!$Q39="A",'7a+c+n'!C39,0),0)</f>
        <v>0</v>
      </c>
      <c r="D39" s="76" t="n">
        <f aca="false">IF($C$4="Attiecināmās izmaksas",IF('7a+c+n'!$Q39="A",'7a+c+n'!D39,0),0)</f>
        <v>0</v>
      </c>
      <c r="E39" s="76"/>
      <c r="F39" s="76"/>
      <c r="G39" s="76"/>
      <c r="H39" s="76" t="n">
        <f aca="false">IF($C$4="Attiecināmās izmaksas",IF('7a+c+n'!$Q39="A",'7a+c+n'!H39,0),0)</f>
        <v>0</v>
      </c>
      <c r="I39" s="76"/>
      <c r="J39" s="76"/>
      <c r="K39" s="76" t="n">
        <f aca="false">IF($C$4="Attiecināmās izmaksas",IF('7a+c+n'!$Q39="A",'7a+c+n'!K39,0),0)</f>
        <v>0</v>
      </c>
      <c r="L39" s="76" t="n">
        <f aca="false">IF($C$4="Attiecināmās izmaksas",IF('7a+c+n'!$Q39="A",'7a+c+n'!L39,0),0)</f>
        <v>0</v>
      </c>
      <c r="M39" s="76" t="n">
        <f aca="false">IF($C$4="Attiecināmās izmaksas",IF('7a+c+n'!$Q39="A",'7a+c+n'!M39,0),0)</f>
        <v>0</v>
      </c>
      <c r="N39" s="76" t="n">
        <f aca="false">IF($C$4="Attiecināmās izmaksas",IF('7a+c+n'!$Q39="A",'7a+c+n'!N39,0),0)</f>
        <v>0</v>
      </c>
      <c r="O39" s="76" t="n">
        <f aca="false">IF($C$4="Attiecināmās izmaksas",IF('7a+c+n'!$Q39="A",'7a+c+n'!O39,0),0)</f>
        <v>0</v>
      </c>
      <c r="P39" s="76" t="n">
        <f aca="false">IF($C$4="Attiecināmās izmaksas",IF('7a+c+n'!$Q39="A",'7a+c+n'!P39,0),0)</f>
        <v>0</v>
      </c>
    </row>
    <row r="40" customFormat="false" ht="11.25" hidden="false" customHeight="false" outlineLevel="0" collapsed="false">
      <c r="A40" s="72" t="n">
        <f aca="false">IF(P40=0,0,IF(COUNTBLANK(P40)=1,0,COUNTA($P$14:P40)))</f>
        <v>0</v>
      </c>
      <c r="B40" s="76" t="n">
        <f aca="false">IF($C$4="Attiecināmās izmaksas",IF('7a+c+n'!$Q40="A",'7a+c+n'!B40,0),0)</f>
        <v>0</v>
      </c>
      <c r="C40" s="76" t="n">
        <f aca="false">IF($C$4="Attiecināmās izmaksas",IF('7a+c+n'!$Q40="A",'7a+c+n'!C40,0),0)</f>
        <v>0</v>
      </c>
      <c r="D40" s="76" t="n">
        <f aca="false">IF($C$4="Attiecināmās izmaksas",IF('7a+c+n'!$Q40="A",'7a+c+n'!D40,0),0)</f>
        <v>0</v>
      </c>
      <c r="E40" s="76"/>
      <c r="F40" s="76"/>
      <c r="G40" s="76"/>
      <c r="H40" s="76" t="n">
        <f aca="false">IF($C$4="Attiecināmās izmaksas",IF('7a+c+n'!$Q40="A",'7a+c+n'!H40,0),0)</f>
        <v>0</v>
      </c>
      <c r="I40" s="76"/>
      <c r="J40" s="76"/>
      <c r="K40" s="76" t="n">
        <f aca="false">IF($C$4="Attiecināmās izmaksas",IF('7a+c+n'!$Q40="A",'7a+c+n'!K40,0),0)</f>
        <v>0</v>
      </c>
      <c r="L40" s="76" t="n">
        <f aca="false">IF($C$4="Attiecināmās izmaksas",IF('7a+c+n'!$Q40="A",'7a+c+n'!L40,0),0)</f>
        <v>0</v>
      </c>
      <c r="M40" s="76" t="n">
        <f aca="false">IF($C$4="Attiecināmās izmaksas",IF('7a+c+n'!$Q40="A",'7a+c+n'!M40,0),0)</f>
        <v>0</v>
      </c>
      <c r="N40" s="76" t="n">
        <f aca="false">IF($C$4="Attiecināmās izmaksas",IF('7a+c+n'!$Q40="A",'7a+c+n'!N40,0),0)</f>
        <v>0</v>
      </c>
      <c r="O40" s="76" t="n">
        <f aca="false">IF($C$4="Attiecināmās izmaksas",IF('7a+c+n'!$Q40="A",'7a+c+n'!O40,0),0)</f>
        <v>0</v>
      </c>
      <c r="P40" s="76" t="n">
        <f aca="false">IF($C$4="Attiecināmās izmaksas",IF('7a+c+n'!$Q40="A",'7a+c+n'!P40,0),0)</f>
        <v>0</v>
      </c>
    </row>
    <row r="41" customFormat="false" ht="11.25" hidden="false" customHeight="false" outlineLevel="0" collapsed="false">
      <c r="A41" s="72" t="n">
        <f aca="false">IF(P41=0,0,IF(COUNTBLANK(P41)=1,0,COUNTA($P$14:P41)))</f>
        <v>0</v>
      </c>
      <c r="B41" s="76" t="n">
        <f aca="false">IF($C$4="Attiecināmās izmaksas",IF('7a+c+n'!$Q41="A",'7a+c+n'!B41,0),0)</f>
        <v>0</v>
      </c>
      <c r="C41" s="76" t="n">
        <f aca="false">IF($C$4="Attiecināmās izmaksas",IF('7a+c+n'!$Q41="A",'7a+c+n'!C41,0),0)</f>
        <v>0</v>
      </c>
      <c r="D41" s="76" t="n">
        <f aca="false">IF($C$4="Attiecināmās izmaksas",IF('7a+c+n'!$Q41="A",'7a+c+n'!D41,0),0)</f>
        <v>0</v>
      </c>
      <c r="E41" s="76"/>
      <c r="F41" s="76"/>
      <c r="G41" s="76"/>
      <c r="H41" s="76" t="n">
        <f aca="false">IF($C$4="Attiecināmās izmaksas",IF('7a+c+n'!$Q41="A",'7a+c+n'!H41,0),0)</f>
        <v>0</v>
      </c>
      <c r="I41" s="76"/>
      <c r="J41" s="76"/>
      <c r="K41" s="76" t="n">
        <f aca="false">IF($C$4="Attiecināmās izmaksas",IF('7a+c+n'!$Q41="A",'7a+c+n'!K41,0),0)</f>
        <v>0</v>
      </c>
      <c r="L41" s="76" t="n">
        <f aca="false">IF($C$4="Attiecināmās izmaksas",IF('7a+c+n'!$Q41="A",'7a+c+n'!L41,0),0)</f>
        <v>0</v>
      </c>
      <c r="M41" s="76" t="n">
        <f aca="false">IF($C$4="Attiecināmās izmaksas",IF('7a+c+n'!$Q41="A",'7a+c+n'!M41,0),0)</f>
        <v>0</v>
      </c>
      <c r="N41" s="76" t="n">
        <f aca="false">IF($C$4="Attiecināmās izmaksas",IF('7a+c+n'!$Q41="A",'7a+c+n'!N41,0),0)</f>
        <v>0</v>
      </c>
      <c r="O41" s="76" t="n">
        <f aca="false">IF($C$4="Attiecināmās izmaksas",IF('7a+c+n'!$Q41="A",'7a+c+n'!O41,0),0)</f>
        <v>0</v>
      </c>
      <c r="P41" s="76" t="n">
        <f aca="false">IF($C$4="Attiecināmās izmaksas",IF('7a+c+n'!$Q41="A",'7a+c+n'!P41,0),0)</f>
        <v>0</v>
      </c>
    </row>
    <row r="42" customFormat="false" ht="11.25" hidden="false" customHeight="false" outlineLevel="0" collapsed="false">
      <c r="A42" s="72" t="n">
        <f aca="false">IF(P42=0,0,IF(COUNTBLANK(P42)=1,0,COUNTA($P$14:P42)))</f>
        <v>0</v>
      </c>
      <c r="B42" s="76" t="n">
        <f aca="false">IF($C$4="Attiecināmās izmaksas",IF('7a+c+n'!$Q42="A",'7a+c+n'!B42,0),0)</f>
        <v>0</v>
      </c>
      <c r="C42" s="76" t="n">
        <f aca="false">IF($C$4="Attiecināmās izmaksas",IF('7a+c+n'!$Q42="A",'7a+c+n'!C42,0),0)</f>
        <v>0</v>
      </c>
      <c r="D42" s="76" t="n">
        <f aca="false">IF($C$4="Attiecināmās izmaksas",IF('7a+c+n'!$Q42="A",'7a+c+n'!D42,0),0)</f>
        <v>0</v>
      </c>
      <c r="E42" s="76"/>
      <c r="F42" s="76"/>
      <c r="G42" s="76"/>
      <c r="H42" s="76" t="n">
        <f aca="false">IF($C$4="Attiecināmās izmaksas",IF('7a+c+n'!$Q42="A",'7a+c+n'!H42,0),0)</f>
        <v>0</v>
      </c>
      <c r="I42" s="76"/>
      <c r="J42" s="76"/>
      <c r="K42" s="76" t="n">
        <f aca="false">IF($C$4="Attiecināmās izmaksas",IF('7a+c+n'!$Q42="A",'7a+c+n'!K42,0),0)</f>
        <v>0</v>
      </c>
      <c r="L42" s="76" t="n">
        <f aca="false">IF($C$4="Attiecināmās izmaksas",IF('7a+c+n'!$Q42="A",'7a+c+n'!L42,0),0)</f>
        <v>0</v>
      </c>
      <c r="M42" s="76" t="n">
        <f aca="false">IF($C$4="Attiecināmās izmaksas",IF('7a+c+n'!$Q42="A",'7a+c+n'!M42,0),0)</f>
        <v>0</v>
      </c>
      <c r="N42" s="76" t="n">
        <f aca="false">IF($C$4="Attiecināmās izmaksas",IF('7a+c+n'!$Q42="A",'7a+c+n'!N42,0),0)</f>
        <v>0</v>
      </c>
      <c r="O42" s="76" t="n">
        <f aca="false">IF($C$4="Attiecināmās izmaksas",IF('7a+c+n'!$Q42="A",'7a+c+n'!O42,0),0)</f>
        <v>0</v>
      </c>
      <c r="P42" s="76" t="n">
        <f aca="false">IF($C$4="Attiecināmās izmaksas",IF('7a+c+n'!$Q42="A",'7a+c+n'!P42,0),0)</f>
        <v>0</v>
      </c>
    </row>
    <row r="43" customFormat="false" ht="11.25" hidden="false" customHeight="false" outlineLevel="0" collapsed="false">
      <c r="A43" s="72" t="n">
        <f aca="false">IF(P43=0,0,IF(COUNTBLANK(P43)=1,0,COUNTA($P$14:P43)))</f>
        <v>0</v>
      </c>
      <c r="B43" s="76" t="n">
        <f aca="false">IF($C$4="Attiecināmās izmaksas",IF('7a+c+n'!$Q43="A",'7a+c+n'!B43,0),0)</f>
        <v>0</v>
      </c>
      <c r="C43" s="76" t="n">
        <f aca="false">IF($C$4="Attiecināmās izmaksas",IF('7a+c+n'!$Q43="A",'7a+c+n'!C43,0),0)</f>
        <v>0</v>
      </c>
      <c r="D43" s="76" t="n">
        <f aca="false">IF($C$4="Attiecināmās izmaksas",IF('7a+c+n'!$Q43="A",'7a+c+n'!D43,0),0)</f>
        <v>0</v>
      </c>
      <c r="E43" s="76"/>
      <c r="F43" s="76"/>
      <c r="G43" s="76"/>
      <c r="H43" s="76" t="n">
        <f aca="false">IF($C$4="Attiecināmās izmaksas",IF('7a+c+n'!$Q43="A",'7a+c+n'!H43,0),0)</f>
        <v>0</v>
      </c>
      <c r="I43" s="76"/>
      <c r="J43" s="76"/>
      <c r="K43" s="76" t="n">
        <f aca="false">IF($C$4="Attiecināmās izmaksas",IF('7a+c+n'!$Q43="A",'7a+c+n'!K43,0),0)</f>
        <v>0</v>
      </c>
      <c r="L43" s="76" t="n">
        <f aca="false">IF($C$4="Attiecināmās izmaksas",IF('7a+c+n'!$Q43="A",'7a+c+n'!L43,0),0)</f>
        <v>0</v>
      </c>
      <c r="M43" s="76" t="n">
        <f aca="false">IF($C$4="Attiecināmās izmaksas",IF('7a+c+n'!$Q43="A",'7a+c+n'!M43,0),0)</f>
        <v>0</v>
      </c>
      <c r="N43" s="76" t="n">
        <f aca="false">IF($C$4="Attiecināmās izmaksas",IF('7a+c+n'!$Q43="A",'7a+c+n'!N43,0),0)</f>
        <v>0</v>
      </c>
      <c r="O43" s="76" t="n">
        <f aca="false">IF($C$4="Attiecināmās izmaksas",IF('7a+c+n'!$Q43="A",'7a+c+n'!O43,0),0)</f>
        <v>0</v>
      </c>
      <c r="P43" s="76" t="n">
        <f aca="false">IF($C$4="Attiecināmās izmaksas",IF('7a+c+n'!$Q43="A",'7a+c+n'!P43,0),0)</f>
        <v>0</v>
      </c>
    </row>
    <row r="44" customFormat="false" ht="11.25" hidden="false" customHeight="false" outlineLevel="0" collapsed="false">
      <c r="A44" s="72" t="n">
        <f aca="false">IF(P44=0,0,IF(COUNTBLANK(P44)=1,0,COUNTA($P$14:P44)))</f>
        <v>0</v>
      </c>
      <c r="B44" s="76" t="n">
        <f aca="false">IF($C$4="Attiecināmās izmaksas",IF('7a+c+n'!$Q44="A",'7a+c+n'!B44,0),0)</f>
        <v>0</v>
      </c>
      <c r="C44" s="76" t="n">
        <f aca="false">IF($C$4="Attiecināmās izmaksas",IF('7a+c+n'!$Q44="A",'7a+c+n'!C44,0),0)</f>
        <v>0</v>
      </c>
      <c r="D44" s="76" t="n">
        <f aca="false">IF($C$4="Attiecināmās izmaksas",IF('7a+c+n'!$Q44="A",'7a+c+n'!D44,0),0)</f>
        <v>0</v>
      </c>
      <c r="E44" s="76"/>
      <c r="F44" s="76"/>
      <c r="G44" s="76"/>
      <c r="H44" s="76" t="n">
        <f aca="false">IF($C$4="Attiecināmās izmaksas",IF('7a+c+n'!$Q44="A",'7a+c+n'!H44,0),0)</f>
        <v>0</v>
      </c>
      <c r="I44" s="76"/>
      <c r="J44" s="76"/>
      <c r="K44" s="76" t="n">
        <f aca="false">IF($C$4="Attiecināmās izmaksas",IF('7a+c+n'!$Q44="A",'7a+c+n'!K44,0),0)</f>
        <v>0</v>
      </c>
      <c r="L44" s="76" t="n">
        <f aca="false">IF($C$4="Attiecināmās izmaksas",IF('7a+c+n'!$Q44="A",'7a+c+n'!L44,0),0)</f>
        <v>0</v>
      </c>
      <c r="M44" s="76" t="n">
        <f aca="false">IF($C$4="Attiecināmās izmaksas",IF('7a+c+n'!$Q44="A",'7a+c+n'!M44,0),0)</f>
        <v>0</v>
      </c>
      <c r="N44" s="76" t="n">
        <f aca="false">IF($C$4="Attiecināmās izmaksas",IF('7a+c+n'!$Q44="A",'7a+c+n'!N44,0),0)</f>
        <v>0</v>
      </c>
      <c r="O44" s="76" t="n">
        <f aca="false">IF($C$4="Attiecināmās izmaksas",IF('7a+c+n'!$Q44="A",'7a+c+n'!O44,0),0)</f>
        <v>0</v>
      </c>
      <c r="P44" s="76" t="n">
        <f aca="false">IF($C$4="Attiecināmās izmaksas",IF('7a+c+n'!$Q44="A",'7a+c+n'!P44,0),0)</f>
        <v>0</v>
      </c>
    </row>
    <row r="45" customFormat="false" ht="11.25" hidden="false" customHeight="false" outlineLevel="0" collapsed="false">
      <c r="A45" s="72" t="n">
        <f aca="false">IF(P45=0,0,IF(COUNTBLANK(P45)=1,0,COUNTA($P$14:P45)))</f>
        <v>0</v>
      </c>
      <c r="B45" s="76" t="n">
        <f aca="false">IF($C$4="Attiecināmās izmaksas",IF('7a+c+n'!$Q45="A",'7a+c+n'!B45,0),0)</f>
        <v>0</v>
      </c>
      <c r="C45" s="76" t="n">
        <f aca="false">IF($C$4="Attiecināmās izmaksas",IF('7a+c+n'!$Q45="A",'7a+c+n'!C45,0),0)</f>
        <v>0</v>
      </c>
      <c r="D45" s="76" t="n">
        <f aca="false">IF($C$4="Attiecināmās izmaksas",IF('7a+c+n'!$Q45="A",'7a+c+n'!D45,0),0)</f>
        <v>0</v>
      </c>
      <c r="E45" s="76"/>
      <c r="F45" s="76"/>
      <c r="G45" s="76"/>
      <c r="H45" s="76" t="n">
        <f aca="false">IF($C$4="Attiecināmās izmaksas",IF('7a+c+n'!$Q45="A",'7a+c+n'!H45,0),0)</f>
        <v>0</v>
      </c>
      <c r="I45" s="76"/>
      <c r="J45" s="76"/>
      <c r="K45" s="76" t="n">
        <f aca="false">IF($C$4="Attiecināmās izmaksas",IF('7a+c+n'!$Q45="A",'7a+c+n'!K45,0),0)</f>
        <v>0</v>
      </c>
      <c r="L45" s="76" t="n">
        <f aca="false">IF($C$4="Attiecināmās izmaksas",IF('7a+c+n'!$Q45="A",'7a+c+n'!L45,0),0)</f>
        <v>0</v>
      </c>
      <c r="M45" s="76" t="n">
        <f aca="false">IF($C$4="Attiecināmās izmaksas",IF('7a+c+n'!$Q45="A",'7a+c+n'!M45,0),0)</f>
        <v>0</v>
      </c>
      <c r="N45" s="76" t="n">
        <f aca="false">IF($C$4="Attiecināmās izmaksas",IF('7a+c+n'!$Q45="A",'7a+c+n'!N45,0),0)</f>
        <v>0</v>
      </c>
      <c r="O45" s="76" t="n">
        <f aca="false">IF($C$4="Attiecināmās izmaksas",IF('7a+c+n'!$Q45="A",'7a+c+n'!O45,0),0)</f>
        <v>0</v>
      </c>
      <c r="P45" s="76" t="n">
        <f aca="false">IF($C$4="Attiecināmās izmaksas",IF('7a+c+n'!$Q45="A",'7a+c+n'!P45,0),0)</f>
        <v>0</v>
      </c>
    </row>
    <row r="46" customFormat="false" ht="11.25" hidden="false" customHeight="false" outlineLevel="0" collapsed="false">
      <c r="A46" s="72" t="n">
        <f aca="false">IF(P46=0,0,IF(COUNTBLANK(P46)=1,0,COUNTA($P$14:P46)))</f>
        <v>0</v>
      </c>
      <c r="B46" s="76" t="n">
        <f aca="false">IF($C$4="Attiecināmās izmaksas",IF('7a+c+n'!$Q46="A",'7a+c+n'!B46,0),0)</f>
        <v>0</v>
      </c>
      <c r="C46" s="76" t="n">
        <f aca="false">IF($C$4="Attiecināmās izmaksas",IF('7a+c+n'!$Q46="A",'7a+c+n'!C46,0),0)</f>
        <v>0</v>
      </c>
      <c r="D46" s="76" t="n">
        <f aca="false">IF($C$4="Attiecināmās izmaksas",IF('7a+c+n'!$Q46="A",'7a+c+n'!D46,0),0)</f>
        <v>0</v>
      </c>
      <c r="E46" s="76"/>
      <c r="F46" s="76"/>
      <c r="G46" s="76"/>
      <c r="H46" s="76" t="n">
        <f aca="false">IF($C$4="Attiecināmās izmaksas",IF('7a+c+n'!$Q46="A",'7a+c+n'!H46,0),0)</f>
        <v>0</v>
      </c>
      <c r="I46" s="76"/>
      <c r="J46" s="76"/>
      <c r="K46" s="76" t="n">
        <f aca="false">IF($C$4="Attiecināmās izmaksas",IF('7a+c+n'!$Q46="A",'7a+c+n'!K46,0),0)</f>
        <v>0</v>
      </c>
      <c r="L46" s="76" t="n">
        <f aca="false">IF($C$4="Attiecināmās izmaksas",IF('7a+c+n'!$Q46="A",'7a+c+n'!L46,0),0)</f>
        <v>0</v>
      </c>
      <c r="M46" s="76" t="n">
        <f aca="false">IF($C$4="Attiecināmās izmaksas",IF('7a+c+n'!$Q46="A",'7a+c+n'!M46,0),0)</f>
        <v>0</v>
      </c>
      <c r="N46" s="76" t="n">
        <f aca="false">IF($C$4="Attiecināmās izmaksas",IF('7a+c+n'!$Q46="A",'7a+c+n'!N46,0),0)</f>
        <v>0</v>
      </c>
      <c r="O46" s="76" t="n">
        <f aca="false">IF($C$4="Attiecināmās izmaksas",IF('7a+c+n'!$Q46="A",'7a+c+n'!O46,0),0)</f>
        <v>0</v>
      </c>
      <c r="P46" s="76" t="n">
        <f aca="false">IF($C$4="Attiecināmās izmaksas",IF('7a+c+n'!$Q46="A",'7a+c+n'!P46,0),0)</f>
        <v>0</v>
      </c>
    </row>
    <row r="47" customFormat="false" ht="11.25" hidden="false" customHeight="false" outlineLevel="0" collapsed="false">
      <c r="A47" s="72" t="n">
        <f aca="false">IF(P47=0,0,IF(COUNTBLANK(P47)=1,0,COUNTA($P$14:P47)))</f>
        <v>0</v>
      </c>
      <c r="B47" s="76" t="n">
        <f aca="false">IF($C$4="Attiecināmās izmaksas",IF('7a+c+n'!$Q47="A",'7a+c+n'!B47,0),0)</f>
        <v>0</v>
      </c>
      <c r="C47" s="76" t="n">
        <f aca="false">IF($C$4="Attiecināmās izmaksas",IF('7a+c+n'!$Q47="A",'7a+c+n'!C47,0),0)</f>
        <v>0</v>
      </c>
      <c r="D47" s="76" t="n">
        <f aca="false">IF($C$4="Attiecināmās izmaksas",IF('7a+c+n'!$Q47="A",'7a+c+n'!D47,0),0)</f>
        <v>0</v>
      </c>
      <c r="E47" s="76"/>
      <c r="F47" s="76"/>
      <c r="G47" s="76"/>
      <c r="H47" s="76" t="n">
        <f aca="false">IF($C$4="Attiecināmās izmaksas",IF('7a+c+n'!$Q47="A",'7a+c+n'!H47,0),0)</f>
        <v>0</v>
      </c>
      <c r="I47" s="76"/>
      <c r="J47" s="76"/>
      <c r="K47" s="76" t="n">
        <f aca="false">IF($C$4="Attiecināmās izmaksas",IF('7a+c+n'!$Q47="A",'7a+c+n'!K47,0),0)</f>
        <v>0</v>
      </c>
      <c r="L47" s="76" t="n">
        <f aca="false">IF($C$4="Attiecināmās izmaksas",IF('7a+c+n'!$Q47="A",'7a+c+n'!L47,0),0)</f>
        <v>0</v>
      </c>
      <c r="M47" s="76" t="n">
        <f aca="false">IF($C$4="Attiecināmās izmaksas",IF('7a+c+n'!$Q47="A",'7a+c+n'!M47,0),0)</f>
        <v>0</v>
      </c>
      <c r="N47" s="76" t="n">
        <f aca="false">IF($C$4="Attiecināmās izmaksas",IF('7a+c+n'!$Q47="A",'7a+c+n'!N47,0),0)</f>
        <v>0</v>
      </c>
      <c r="O47" s="76" t="n">
        <f aca="false">IF($C$4="Attiecināmās izmaksas",IF('7a+c+n'!$Q47="A",'7a+c+n'!O47,0),0)</f>
        <v>0</v>
      </c>
      <c r="P47" s="76" t="n">
        <f aca="false">IF($C$4="Attiecināmās izmaksas",IF('7a+c+n'!$Q47="A",'7a+c+n'!P47,0),0)</f>
        <v>0</v>
      </c>
    </row>
    <row r="48" customFormat="false" ht="11.25" hidden="false" customHeight="false" outlineLevel="0" collapsed="false">
      <c r="A48" s="72" t="n">
        <f aca="false">IF(P48=0,0,IF(COUNTBLANK(P48)=1,0,COUNTA($P$14:P48)))</f>
        <v>0</v>
      </c>
      <c r="B48" s="76" t="n">
        <f aca="false">IF($C$4="Attiecināmās izmaksas",IF('7a+c+n'!$Q48="A",'7a+c+n'!B48,0),0)</f>
        <v>0</v>
      </c>
      <c r="C48" s="76" t="n">
        <f aca="false">IF($C$4="Attiecināmās izmaksas",IF('7a+c+n'!$Q48="A",'7a+c+n'!C48,0),0)</f>
        <v>0</v>
      </c>
      <c r="D48" s="76" t="n">
        <f aca="false">IF($C$4="Attiecināmās izmaksas",IF('7a+c+n'!$Q48="A",'7a+c+n'!D48,0),0)</f>
        <v>0</v>
      </c>
      <c r="E48" s="76"/>
      <c r="F48" s="76"/>
      <c r="G48" s="76"/>
      <c r="H48" s="76" t="n">
        <f aca="false">IF($C$4="Attiecināmās izmaksas",IF('7a+c+n'!$Q48="A",'7a+c+n'!H48,0),0)</f>
        <v>0</v>
      </c>
      <c r="I48" s="76"/>
      <c r="J48" s="76"/>
      <c r="K48" s="76" t="n">
        <f aca="false">IF($C$4="Attiecināmās izmaksas",IF('7a+c+n'!$Q48="A",'7a+c+n'!K48,0),0)</f>
        <v>0</v>
      </c>
      <c r="L48" s="76" t="n">
        <f aca="false">IF($C$4="Attiecināmās izmaksas",IF('7a+c+n'!$Q48="A",'7a+c+n'!L48,0),0)</f>
        <v>0</v>
      </c>
      <c r="M48" s="76" t="n">
        <f aca="false">IF($C$4="Attiecināmās izmaksas",IF('7a+c+n'!$Q48="A",'7a+c+n'!M48,0),0)</f>
        <v>0</v>
      </c>
      <c r="N48" s="76" t="n">
        <f aca="false">IF($C$4="Attiecināmās izmaksas",IF('7a+c+n'!$Q48="A",'7a+c+n'!N48,0),0)</f>
        <v>0</v>
      </c>
      <c r="O48" s="76" t="n">
        <f aca="false">IF($C$4="Attiecināmās izmaksas",IF('7a+c+n'!$Q48="A",'7a+c+n'!O48,0),0)</f>
        <v>0</v>
      </c>
      <c r="P48" s="76" t="n">
        <f aca="false">IF($C$4="Attiecināmās izmaksas",IF('7a+c+n'!$Q48="A",'7a+c+n'!P48,0),0)</f>
        <v>0</v>
      </c>
    </row>
    <row r="49" customFormat="false" ht="11.25" hidden="false" customHeight="false" outlineLevel="0" collapsed="false">
      <c r="A49" s="72" t="n">
        <f aca="false">IF(P49=0,0,IF(COUNTBLANK(P49)=1,0,COUNTA($P$14:P49)))</f>
        <v>0</v>
      </c>
      <c r="B49" s="76" t="n">
        <f aca="false">IF($C$4="Attiecināmās izmaksas",IF('7a+c+n'!$Q49="A",'7a+c+n'!B49,0),0)</f>
        <v>0</v>
      </c>
      <c r="C49" s="76" t="n">
        <f aca="false">IF($C$4="Attiecināmās izmaksas",IF('7a+c+n'!$Q49="A",'7a+c+n'!C49,0),0)</f>
        <v>0</v>
      </c>
      <c r="D49" s="76" t="n">
        <f aca="false">IF($C$4="Attiecināmās izmaksas",IF('7a+c+n'!$Q49="A",'7a+c+n'!D49,0),0)</f>
        <v>0</v>
      </c>
      <c r="E49" s="76"/>
      <c r="F49" s="76"/>
      <c r="G49" s="76"/>
      <c r="H49" s="76" t="n">
        <f aca="false">IF($C$4="Attiecināmās izmaksas",IF('7a+c+n'!$Q49="A",'7a+c+n'!H49,0),0)</f>
        <v>0</v>
      </c>
      <c r="I49" s="76"/>
      <c r="J49" s="76"/>
      <c r="K49" s="76" t="n">
        <f aca="false">IF($C$4="Attiecināmās izmaksas",IF('7a+c+n'!$Q49="A",'7a+c+n'!K49,0),0)</f>
        <v>0</v>
      </c>
      <c r="L49" s="76" t="n">
        <f aca="false">IF($C$4="Attiecināmās izmaksas",IF('7a+c+n'!$Q49="A",'7a+c+n'!L49,0),0)</f>
        <v>0</v>
      </c>
      <c r="M49" s="76" t="n">
        <f aca="false">IF($C$4="Attiecināmās izmaksas",IF('7a+c+n'!$Q49="A",'7a+c+n'!M49,0),0)</f>
        <v>0</v>
      </c>
      <c r="N49" s="76" t="n">
        <f aca="false">IF($C$4="Attiecināmās izmaksas",IF('7a+c+n'!$Q49="A",'7a+c+n'!N49,0),0)</f>
        <v>0</v>
      </c>
      <c r="O49" s="76" t="n">
        <f aca="false">IF($C$4="Attiecināmās izmaksas",IF('7a+c+n'!$Q49="A",'7a+c+n'!O49,0),0)</f>
        <v>0</v>
      </c>
      <c r="P49" s="76" t="n">
        <f aca="false">IF($C$4="Attiecināmās izmaksas",IF('7a+c+n'!$Q49="A",'7a+c+n'!P49,0),0)</f>
        <v>0</v>
      </c>
    </row>
    <row r="50" customFormat="false" ht="11.25" hidden="false" customHeight="false" outlineLevel="0" collapsed="false">
      <c r="A50" s="72" t="n">
        <f aca="false">IF(P50=0,0,IF(COUNTBLANK(P50)=1,0,COUNTA($P$14:P50)))</f>
        <v>0</v>
      </c>
      <c r="B50" s="76" t="n">
        <f aca="false">IF($C$4="Attiecināmās izmaksas",IF('7a+c+n'!$Q50="A",'7a+c+n'!B50,0),0)</f>
        <v>0</v>
      </c>
      <c r="C50" s="76" t="n">
        <f aca="false">IF($C$4="Attiecināmās izmaksas",IF('7a+c+n'!$Q50="A",'7a+c+n'!C50,0),0)</f>
        <v>0</v>
      </c>
      <c r="D50" s="76" t="n">
        <f aca="false">IF($C$4="Attiecināmās izmaksas",IF('7a+c+n'!$Q50="A",'7a+c+n'!D50,0),0)</f>
        <v>0</v>
      </c>
      <c r="E50" s="76"/>
      <c r="F50" s="76"/>
      <c r="G50" s="76"/>
      <c r="H50" s="76" t="n">
        <f aca="false">IF($C$4="Attiecināmās izmaksas",IF('7a+c+n'!$Q50="A",'7a+c+n'!H50,0),0)</f>
        <v>0</v>
      </c>
      <c r="I50" s="76"/>
      <c r="J50" s="76"/>
      <c r="K50" s="76" t="n">
        <f aca="false">IF($C$4="Attiecināmās izmaksas",IF('7a+c+n'!$Q50="A",'7a+c+n'!K50,0),0)</f>
        <v>0</v>
      </c>
      <c r="L50" s="76" t="n">
        <f aca="false">IF($C$4="Attiecināmās izmaksas",IF('7a+c+n'!$Q50="A",'7a+c+n'!L50,0),0)</f>
        <v>0</v>
      </c>
      <c r="M50" s="76" t="n">
        <f aca="false">IF($C$4="Attiecināmās izmaksas",IF('7a+c+n'!$Q50="A",'7a+c+n'!M50,0),0)</f>
        <v>0</v>
      </c>
      <c r="N50" s="76" t="n">
        <f aca="false">IF($C$4="Attiecināmās izmaksas",IF('7a+c+n'!$Q50="A",'7a+c+n'!N50,0),0)</f>
        <v>0</v>
      </c>
      <c r="O50" s="76" t="n">
        <f aca="false">IF($C$4="Attiecināmās izmaksas",IF('7a+c+n'!$Q50="A",'7a+c+n'!O50,0),0)</f>
        <v>0</v>
      </c>
      <c r="P50" s="76" t="n">
        <f aca="false">IF($C$4="Attiecināmās izmaksas",IF('7a+c+n'!$Q50="A",'7a+c+n'!P50,0),0)</f>
        <v>0</v>
      </c>
    </row>
    <row r="51" customFormat="false" ht="11.25" hidden="false" customHeight="false" outlineLevel="0" collapsed="false">
      <c r="A51" s="72" t="n">
        <f aca="false">IF(P51=0,0,IF(COUNTBLANK(P51)=1,0,COUNTA($P$14:P51)))</f>
        <v>0</v>
      </c>
      <c r="B51" s="76" t="n">
        <f aca="false">IF($C$4="Attiecināmās izmaksas",IF('7a+c+n'!$Q51="A",'7a+c+n'!B51,0),0)</f>
        <v>0</v>
      </c>
      <c r="C51" s="76" t="n">
        <f aca="false">IF($C$4="Attiecināmās izmaksas",IF('7a+c+n'!$Q51="A",'7a+c+n'!C51,0),0)</f>
        <v>0</v>
      </c>
      <c r="D51" s="76" t="n">
        <f aca="false">IF($C$4="Attiecināmās izmaksas",IF('7a+c+n'!$Q51="A",'7a+c+n'!D51,0),0)</f>
        <v>0</v>
      </c>
      <c r="E51" s="76"/>
      <c r="F51" s="76"/>
      <c r="G51" s="76"/>
      <c r="H51" s="76" t="n">
        <f aca="false">IF($C$4="Attiecināmās izmaksas",IF('7a+c+n'!$Q51="A",'7a+c+n'!H51,0),0)</f>
        <v>0</v>
      </c>
      <c r="I51" s="76"/>
      <c r="J51" s="76"/>
      <c r="K51" s="76" t="n">
        <f aca="false">IF($C$4="Attiecināmās izmaksas",IF('7a+c+n'!$Q51="A",'7a+c+n'!K51,0),0)</f>
        <v>0</v>
      </c>
      <c r="L51" s="76" t="n">
        <f aca="false">IF($C$4="Attiecināmās izmaksas",IF('7a+c+n'!$Q51="A",'7a+c+n'!L51,0),0)</f>
        <v>0</v>
      </c>
      <c r="M51" s="76" t="n">
        <f aca="false">IF($C$4="Attiecināmās izmaksas",IF('7a+c+n'!$Q51="A",'7a+c+n'!M51,0),0)</f>
        <v>0</v>
      </c>
      <c r="N51" s="76" t="n">
        <f aca="false">IF($C$4="Attiecināmās izmaksas",IF('7a+c+n'!$Q51="A",'7a+c+n'!N51,0),0)</f>
        <v>0</v>
      </c>
      <c r="O51" s="76" t="n">
        <f aca="false">IF($C$4="Attiecināmās izmaksas",IF('7a+c+n'!$Q51="A",'7a+c+n'!O51,0),0)</f>
        <v>0</v>
      </c>
      <c r="P51" s="76" t="n">
        <f aca="false">IF($C$4="Attiecināmās izmaksas",IF('7a+c+n'!$Q51="A",'7a+c+n'!P51,0),0)</f>
        <v>0</v>
      </c>
    </row>
    <row r="52" customFormat="false" ht="11.25" hidden="false" customHeight="false" outlineLevel="0" collapsed="false">
      <c r="A52" s="72" t="n">
        <f aca="false">IF(P52=0,0,IF(COUNTBLANK(P52)=1,0,COUNTA($P$14:P52)))</f>
        <v>0</v>
      </c>
      <c r="B52" s="76" t="n">
        <f aca="false">IF($C$4="Attiecināmās izmaksas",IF('7a+c+n'!$Q52="A",'7a+c+n'!B52,0),0)</f>
        <v>0</v>
      </c>
      <c r="C52" s="76" t="n">
        <f aca="false">IF($C$4="Attiecināmās izmaksas",IF('7a+c+n'!$Q52="A",'7a+c+n'!C52,0),0)</f>
        <v>0</v>
      </c>
      <c r="D52" s="76" t="n">
        <f aca="false">IF($C$4="Attiecināmās izmaksas",IF('7a+c+n'!$Q52="A",'7a+c+n'!D52,0),0)</f>
        <v>0</v>
      </c>
      <c r="E52" s="76"/>
      <c r="F52" s="76"/>
      <c r="G52" s="76"/>
      <c r="H52" s="76" t="n">
        <f aca="false">IF($C$4="Attiecināmās izmaksas",IF('7a+c+n'!$Q52="A",'7a+c+n'!H52,0),0)</f>
        <v>0</v>
      </c>
      <c r="I52" s="76"/>
      <c r="J52" s="76"/>
      <c r="K52" s="76" t="n">
        <f aca="false">IF($C$4="Attiecināmās izmaksas",IF('7a+c+n'!$Q52="A",'7a+c+n'!K52,0),0)</f>
        <v>0</v>
      </c>
      <c r="L52" s="76" t="n">
        <f aca="false">IF($C$4="Attiecināmās izmaksas",IF('7a+c+n'!$Q52="A",'7a+c+n'!L52,0),0)</f>
        <v>0</v>
      </c>
      <c r="M52" s="76" t="n">
        <f aca="false">IF($C$4="Attiecināmās izmaksas",IF('7a+c+n'!$Q52="A",'7a+c+n'!M52,0),0)</f>
        <v>0</v>
      </c>
      <c r="N52" s="76" t="n">
        <f aca="false">IF($C$4="Attiecināmās izmaksas",IF('7a+c+n'!$Q52="A",'7a+c+n'!N52,0),0)</f>
        <v>0</v>
      </c>
      <c r="O52" s="76" t="n">
        <f aca="false">IF($C$4="Attiecināmās izmaksas",IF('7a+c+n'!$Q52="A",'7a+c+n'!O52,0),0)</f>
        <v>0</v>
      </c>
      <c r="P52" s="76" t="n">
        <f aca="false">IF($C$4="Attiecināmās izmaksas",IF('7a+c+n'!$Q52="A",'7a+c+n'!P52,0),0)</f>
        <v>0</v>
      </c>
    </row>
    <row r="53" customFormat="false" ht="11.25" hidden="false" customHeight="false" outlineLevel="0" collapsed="false">
      <c r="A53" s="72" t="n">
        <f aca="false">IF(P53=0,0,IF(COUNTBLANK(P53)=1,0,COUNTA($P$14:P53)))</f>
        <v>0</v>
      </c>
      <c r="B53" s="76" t="n">
        <f aca="false">IF($C$4="Attiecināmās izmaksas",IF('7a+c+n'!$Q53="A",'7a+c+n'!B53,0),0)</f>
        <v>0</v>
      </c>
      <c r="C53" s="76" t="n">
        <f aca="false">IF($C$4="Attiecināmās izmaksas",IF('7a+c+n'!$Q53="A",'7a+c+n'!C53,0),0)</f>
        <v>0</v>
      </c>
      <c r="D53" s="76" t="n">
        <f aca="false">IF($C$4="Attiecināmās izmaksas",IF('7a+c+n'!$Q53="A",'7a+c+n'!D53,0),0)</f>
        <v>0</v>
      </c>
      <c r="E53" s="76"/>
      <c r="F53" s="76"/>
      <c r="G53" s="76"/>
      <c r="H53" s="76" t="n">
        <f aca="false">IF($C$4="Attiecināmās izmaksas",IF('7a+c+n'!$Q53="A",'7a+c+n'!H53,0),0)</f>
        <v>0</v>
      </c>
      <c r="I53" s="76"/>
      <c r="J53" s="76"/>
      <c r="K53" s="76" t="n">
        <f aca="false">IF($C$4="Attiecināmās izmaksas",IF('7a+c+n'!$Q53="A",'7a+c+n'!K53,0),0)</f>
        <v>0</v>
      </c>
      <c r="L53" s="76" t="n">
        <f aca="false">IF($C$4="Attiecināmās izmaksas",IF('7a+c+n'!$Q53="A",'7a+c+n'!L53,0),0)</f>
        <v>0</v>
      </c>
      <c r="M53" s="76" t="n">
        <f aca="false">IF($C$4="Attiecināmās izmaksas",IF('7a+c+n'!$Q53="A",'7a+c+n'!M53,0),0)</f>
        <v>0</v>
      </c>
      <c r="N53" s="76" t="n">
        <f aca="false">IF($C$4="Attiecināmās izmaksas",IF('7a+c+n'!$Q53="A",'7a+c+n'!N53,0),0)</f>
        <v>0</v>
      </c>
      <c r="O53" s="76" t="n">
        <f aca="false">IF($C$4="Attiecināmās izmaksas",IF('7a+c+n'!$Q53="A",'7a+c+n'!O53,0),0)</f>
        <v>0</v>
      </c>
      <c r="P53" s="76" t="n">
        <f aca="false">IF($C$4="Attiecināmās izmaksas",IF('7a+c+n'!$Q53="A",'7a+c+n'!P53,0),0)</f>
        <v>0</v>
      </c>
    </row>
    <row r="54" customFormat="false" ht="11.25" hidden="false" customHeight="false" outlineLevel="0" collapsed="false">
      <c r="A54" s="72" t="n">
        <f aca="false">IF(P54=0,0,IF(COUNTBLANK(P54)=1,0,COUNTA($P$14:P54)))</f>
        <v>0</v>
      </c>
      <c r="B54" s="76" t="n">
        <f aca="false">IF($C$4="Attiecināmās izmaksas",IF('7a+c+n'!$Q54="A",'7a+c+n'!B54,0),0)</f>
        <v>0</v>
      </c>
      <c r="C54" s="76" t="n">
        <f aca="false">IF($C$4="Attiecināmās izmaksas",IF('7a+c+n'!$Q54="A",'7a+c+n'!C54,0),0)</f>
        <v>0</v>
      </c>
      <c r="D54" s="76" t="n">
        <f aca="false">IF($C$4="Attiecināmās izmaksas",IF('7a+c+n'!$Q54="A",'7a+c+n'!D54,0),0)</f>
        <v>0</v>
      </c>
      <c r="E54" s="76"/>
      <c r="F54" s="76"/>
      <c r="G54" s="76"/>
      <c r="H54" s="76" t="n">
        <f aca="false">IF($C$4="Attiecināmās izmaksas",IF('7a+c+n'!$Q54="A",'7a+c+n'!H54,0),0)</f>
        <v>0</v>
      </c>
      <c r="I54" s="76"/>
      <c r="J54" s="76"/>
      <c r="K54" s="76" t="n">
        <f aca="false">IF($C$4="Attiecināmās izmaksas",IF('7a+c+n'!$Q54="A",'7a+c+n'!K54,0),0)</f>
        <v>0</v>
      </c>
      <c r="L54" s="76" t="n">
        <f aca="false">IF($C$4="Attiecināmās izmaksas",IF('7a+c+n'!$Q54="A",'7a+c+n'!L54,0),0)</f>
        <v>0</v>
      </c>
      <c r="M54" s="76" t="n">
        <f aca="false">IF($C$4="Attiecināmās izmaksas",IF('7a+c+n'!$Q54="A",'7a+c+n'!M54,0),0)</f>
        <v>0</v>
      </c>
      <c r="N54" s="76" t="n">
        <f aca="false">IF($C$4="Attiecināmās izmaksas",IF('7a+c+n'!$Q54="A",'7a+c+n'!N54,0),0)</f>
        <v>0</v>
      </c>
      <c r="O54" s="76" t="n">
        <f aca="false">IF($C$4="Attiecināmās izmaksas",IF('7a+c+n'!$Q54="A",'7a+c+n'!O54,0),0)</f>
        <v>0</v>
      </c>
      <c r="P54" s="76" t="n">
        <f aca="false">IF($C$4="Attiecināmās izmaksas",IF('7a+c+n'!$Q54="A",'7a+c+n'!P54,0),0)</f>
        <v>0</v>
      </c>
    </row>
    <row r="55" customFormat="false" ht="11.25" hidden="false" customHeight="false" outlineLevel="0" collapsed="false">
      <c r="A55" s="72" t="n">
        <f aca="false">IF(P55=0,0,IF(COUNTBLANK(P55)=1,0,COUNTA($P$14:P55)))</f>
        <v>0</v>
      </c>
      <c r="B55" s="76" t="n">
        <f aca="false">IF($C$4="Attiecināmās izmaksas",IF('7a+c+n'!$Q55="A",'7a+c+n'!B55,0),0)</f>
        <v>0</v>
      </c>
      <c r="C55" s="76" t="n">
        <f aca="false">IF($C$4="Attiecināmās izmaksas",IF('7a+c+n'!$Q55="A",'7a+c+n'!C55,0),0)</f>
        <v>0</v>
      </c>
      <c r="D55" s="76" t="n">
        <f aca="false">IF($C$4="Attiecināmās izmaksas",IF('7a+c+n'!$Q55="A",'7a+c+n'!D55,0),0)</f>
        <v>0</v>
      </c>
      <c r="E55" s="76"/>
      <c r="F55" s="76"/>
      <c r="G55" s="76"/>
      <c r="H55" s="76" t="n">
        <f aca="false">IF($C$4="Attiecināmās izmaksas",IF('7a+c+n'!$Q55="A",'7a+c+n'!H55,0),0)</f>
        <v>0</v>
      </c>
      <c r="I55" s="76"/>
      <c r="J55" s="76"/>
      <c r="K55" s="76" t="n">
        <f aca="false">IF($C$4="Attiecināmās izmaksas",IF('7a+c+n'!$Q55="A",'7a+c+n'!K55,0),0)</f>
        <v>0</v>
      </c>
      <c r="L55" s="76" t="n">
        <f aca="false">IF($C$4="Attiecināmās izmaksas",IF('7a+c+n'!$Q55="A",'7a+c+n'!L55,0),0)</f>
        <v>0</v>
      </c>
      <c r="M55" s="76" t="n">
        <f aca="false">IF($C$4="Attiecināmās izmaksas",IF('7a+c+n'!$Q55="A",'7a+c+n'!M55,0),0)</f>
        <v>0</v>
      </c>
      <c r="N55" s="76" t="n">
        <f aca="false">IF($C$4="Attiecināmās izmaksas",IF('7a+c+n'!$Q55="A",'7a+c+n'!N55,0),0)</f>
        <v>0</v>
      </c>
      <c r="O55" s="76" t="n">
        <f aca="false">IF($C$4="Attiecināmās izmaksas",IF('7a+c+n'!$Q55="A",'7a+c+n'!O55,0),0)</f>
        <v>0</v>
      </c>
      <c r="P55" s="76" t="n">
        <f aca="false">IF($C$4="Attiecināmās izmaksas",IF('7a+c+n'!$Q55="A",'7a+c+n'!P55,0),0)</f>
        <v>0</v>
      </c>
    </row>
    <row r="56" customFormat="false" ht="11.25" hidden="false" customHeight="false" outlineLevel="0" collapsed="false">
      <c r="A56" s="72" t="n">
        <f aca="false">IF(P56=0,0,IF(COUNTBLANK(P56)=1,0,COUNTA($P$14:P56)))</f>
        <v>0</v>
      </c>
      <c r="B56" s="76" t="n">
        <f aca="false">IF($C$4="Attiecināmās izmaksas",IF('7a+c+n'!$Q56="A",'7a+c+n'!B56,0),0)</f>
        <v>0</v>
      </c>
      <c r="C56" s="76" t="n">
        <f aca="false">IF($C$4="Attiecināmās izmaksas",IF('7a+c+n'!$Q56="A",'7a+c+n'!C56,0),0)</f>
        <v>0</v>
      </c>
      <c r="D56" s="76" t="n">
        <f aca="false">IF($C$4="Attiecināmās izmaksas",IF('7a+c+n'!$Q56="A",'7a+c+n'!D56,0),0)</f>
        <v>0</v>
      </c>
      <c r="E56" s="76"/>
      <c r="F56" s="76"/>
      <c r="G56" s="76"/>
      <c r="H56" s="76" t="n">
        <f aca="false">IF($C$4="Attiecināmās izmaksas",IF('7a+c+n'!$Q56="A",'7a+c+n'!H56,0),0)</f>
        <v>0</v>
      </c>
      <c r="I56" s="76"/>
      <c r="J56" s="76"/>
      <c r="K56" s="76" t="n">
        <f aca="false">IF($C$4="Attiecināmās izmaksas",IF('7a+c+n'!$Q56="A",'7a+c+n'!K56,0),0)</f>
        <v>0</v>
      </c>
      <c r="L56" s="76" t="n">
        <f aca="false">IF($C$4="Attiecināmās izmaksas",IF('7a+c+n'!$Q56="A",'7a+c+n'!L56,0),0)</f>
        <v>0</v>
      </c>
      <c r="M56" s="76" t="n">
        <f aca="false">IF($C$4="Attiecināmās izmaksas",IF('7a+c+n'!$Q56="A",'7a+c+n'!M56,0),0)</f>
        <v>0</v>
      </c>
      <c r="N56" s="76" t="n">
        <f aca="false">IF($C$4="Attiecināmās izmaksas",IF('7a+c+n'!$Q56="A",'7a+c+n'!N56,0),0)</f>
        <v>0</v>
      </c>
      <c r="O56" s="76" t="n">
        <f aca="false">IF($C$4="Attiecināmās izmaksas",IF('7a+c+n'!$Q56="A",'7a+c+n'!O56,0),0)</f>
        <v>0</v>
      </c>
      <c r="P56" s="76" t="n">
        <f aca="false">IF($C$4="Attiecināmās izmaksas",IF('7a+c+n'!$Q56="A",'7a+c+n'!P56,0),0)</f>
        <v>0</v>
      </c>
    </row>
    <row r="57" customFormat="false" ht="11.25" hidden="false" customHeight="false" outlineLevel="0" collapsed="false">
      <c r="A57" s="72" t="n">
        <f aca="false">IF(P57=0,0,IF(COUNTBLANK(P57)=1,0,COUNTA($P$14:P57)))</f>
        <v>0</v>
      </c>
      <c r="B57" s="76" t="n">
        <f aca="false">IF($C$4="Attiecināmās izmaksas",IF('7a+c+n'!$Q57="A",'7a+c+n'!B57,0),0)</f>
        <v>0</v>
      </c>
      <c r="C57" s="76" t="n">
        <f aca="false">IF($C$4="Attiecināmās izmaksas",IF('7a+c+n'!$Q57="A",'7a+c+n'!C57,0),0)</f>
        <v>0</v>
      </c>
      <c r="D57" s="76" t="n">
        <f aca="false">IF($C$4="Attiecināmās izmaksas",IF('7a+c+n'!$Q57="A",'7a+c+n'!D57,0),0)</f>
        <v>0</v>
      </c>
      <c r="E57" s="76"/>
      <c r="F57" s="76"/>
      <c r="G57" s="76"/>
      <c r="H57" s="76" t="n">
        <f aca="false">IF($C$4="Attiecināmās izmaksas",IF('7a+c+n'!$Q57="A",'7a+c+n'!H57,0),0)</f>
        <v>0</v>
      </c>
      <c r="I57" s="76"/>
      <c r="J57" s="76"/>
      <c r="K57" s="76" t="n">
        <f aca="false">IF($C$4="Attiecināmās izmaksas",IF('7a+c+n'!$Q57="A",'7a+c+n'!K57,0),0)</f>
        <v>0</v>
      </c>
      <c r="L57" s="76" t="n">
        <f aca="false">IF($C$4="Attiecināmās izmaksas",IF('7a+c+n'!$Q57="A",'7a+c+n'!L57,0),0)</f>
        <v>0</v>
      </c>
      <c r="M57" s="76" t="n">
        <f aca="false">IF($C$4="Attiecināmās izmaksas",IF('7a+c+n'!$Q57="A",'7a+c+n'!M57,0),0)</f>
        <v>0</v>
      </c>
      <c r="N57" s="76" t="n">
        <f aca="false">IF($C$4="Attiecināmās izmaksas",IF('7a+c+n'!$Q57="A",'7a+c+n'!N57,0),0)</f>
        <v>0</v>
      </c>
      <c r="O57" s="76" t="n">
        <f aca="false">IF($C$4="Attiecināmās izmaksas",IF('7a+c+n'!$Q57="A",'7a+c+n'!O57,0),0)</f>
        <v>0</v>
      </c>
      <c r="P57" s="76" t="n">
        <f aca="false">IF($C$4="Attiecināmās izmaksas",IF('7a+c+n'!$Q57="A",'7a+c+n'!P57,0),0)</f>
        <v>0</v>
      </c>
    </row>
    <row r="58" customFormat="false" ht="11.25" hidden="false" customHeight="false" outlineLevel="0" collapsed="false">
      <c r="A58" s="72" t="n">
        <f aca="false">IF(P58=0,0,IF(COUNTBLANK(P58)=1,0,COUNTA($P$14:P58)))</f>
        <v>0</v>
      </c>
      <c r="B58" s="76" t="n">
        <f aca="false">IF($C$4="Attiecināmās izmaksas",IF('7a+c+n'!$Q58="A",'7a+c+n'!B58,0),0)</f>
        <v>0</v>
      </c>
      <c r="C58" s="76" t="n">
        <f aca="false">IF($C$4="Attiecināmās izmaksas",IF('7a+c+n'!$Q58="A",'7a+c+n'!C58,0),0)</f>
        <v>0</v>
      </c>
      <c r="D58" s="76" t="n">
        <f aca="false">IF($C$4="Attiecināmās izmaksas",IF('7a+c+n'!$Q58="A",'7a+c+n'!D58,0),0)</f>
        <v>0</v>
      </c>
      <c r="E58" s="76"/>
      <c r="F58" s="76"/>
      <c r="G58" s="76"/>
      <c r="H58" s="76" t="n">
        <f aca="false">IF($C$4="Attiecināmās izmaksas",IF('7a+c+n'!$Q58="A",'7a+c+n'!H58,0),0)</f>
        <v>0</v>
      </c>
      <c r="I58" s="76"/>
      <c r="J58" s="76"/>
      <c r="K58" s="76" t="n">
        <f aca="false">IF($C$4="Attiecināmās izmaksas",IF('7a+c+n'!$Q58="A",'7a+c+n'!K58,0),0)</f>
        <v>0</v>
      </c>
      <c r="L58" s="76" t="n">
        <f aca="false">IF($C$4="Attiecināmās izmaksas",IF('7a+c+n'!$Q58="A",'7a+c+n'!L58,0),0)</f>
        <v>0</v>
      </c>
      <c r="M58" s="76" t="n">
        <f aca="false">IF($C$4="Attiecināmās izmaksas",IF('7a+c+n'!$Q58="A",'7a+c+n'!M58,0),0)</f>
        <v>0</v>
      </c>
      <c r="N58" s="76" t="n">
        <f aca="false">IF($C$4="Attiecināmās izmaksas",IF('7a+c+n'!$Q58="A",'7a+c+n'!N58,0),0)</f>
        <v>0</v>
      </c>
      <c r="O58" s="76" t="n">
        <f aca="false">IF($C$4="Attiecināmās izmaksas",IF('7a+c+n'!$Q58="A",'7a+c+n'!O58,0),0)</f>
        <v>0</v>
      </c>
      <c r="P58" s="76" t="n">
        <f aca="false">IF($C$4="Attiecināmās izmaksas",IF('7a+c+n'!$Q58="A",'7a+c+n'!P58,0),0)</f>
        <v>0</v>
      </c>
    </row>
    <row r="59" customFormat="false" ht="11.25" hidden="false" customHeight="false" outlineLevel="0" collapsed="false">
      <c r="A59" s="72" t="n">
        <f aca="false">IF(P59=0,0,IF(COUNTBLANK(P59)=1,0,COUNTA($P$14:P59)))</f>
        <v>0</v>
      </c>
      <c r="B59" s="76" t="n">
        <f aca="false">IF($C$4="Attiecināmās izmaksas",IF('7a+c+n'!$Q59="A",'7a+c+n'!B59,0),0)</f>
        <v>0</v>
      </c>
      <c r="C59" s="76" t="n">
        <f aca="false">IF($C$4="Attiecināmās izmaksas",IF('7a+c+n'!$Q59="A",'7a+c+n'!C59,0),0)</f>
        <v>0</v>
      </c>
      <c r="D59" s="76" t="n">
        <f aca="false">IF($C$4="Attiecināmās izmaksas",IF('7a+c+n'!$Q59="A",'7a+c+n'!D59,0),0)</f>
        <v>0</v>
      </c>
      <c r="E59" s="76"/>
      <c r="F59" s="76"/>
      <c r="G59" s="76"/>
      <c r="H59" s="76" t="n">
        <f aca="false">IF($C$4="Attiecināmās izmaksas",IF('7a+c+n'!$Q59="A",'7a+c+n'!H59,0),0)</f>
        <v>0</v>
      </c>
      <c r="I59" s="76"/>
      <c r="J59" s="76"/>
      <c r="K59" s="76" t="n">
        <f aca="false">IF($C$4="Attiecināmās izmaksas",IF('7a+c+n'!$Q59="A",'7a+c+n'!K59,0),0)</f>
        <v>0</v>
      </c>
      <c r="L59" s="76" t="n">
        <f aca="false">IF($C$4="Attiecināmās izmaksas",IF('7a+c+n'!$Q59="A",'7a+c+n'!L59,0),0)</f>
        <v>0</v>
      </c>
      <c r="M59" s="76" t="n">
        <f aca="false">IF($C$4="Attiecināmās izmaksas",IF('7a+c+n'!$Q59="A",'7a+c+n'!M59,0),0)</f>
        <v>0</v>
      </c>
      <c r="N59" s="76" t="n">
        <f aca="false">IF($C$4="Attiecināmās izmaksas",IF('7a+c+n'!$Q59="A",'7a+c+n'!N59,0),0)</f>
        <v>0</v>
      </c>
      <c r="O59" s="76" t="n">
        <f aca="false">IF($C$4="Attiecināmās izmaksas",IF('7a+c+n'!$Q59="A",'7a+c+n'!O59,0),0)</f>
        <v>0</v>
      </c>
      <c r="P59" s="76" t="n">
        <f aca="false">IF($C$4="Attiecināmās izmaksas",IF('7a+c+n'!$Q59="A",'7a+c+n'!P59,0),0)</f>
        <v>0</v>
      </c>
    </row>
    <row r="60" customFormat="false" ht="11.25" hidden="false" customHeight="false" outlineLevel="0" collapsed="false">
      <c r="A60" s="72" t="n">
        <f aca="false">IF(P60=0,0,IF(COUNTBLANK(P60)=1,0,COUNTA($P$14:P60)))</f>
        <v>0</v>
      </c>
      <c r="B60" s="76" t="n">
        <f aca="false">IF($C$4="Attiecināmās izmaksas",IF('7a+c+n'!$Q60="A",'7a+c+n'!B60,0),0)</f>
        <v>0</v>
      </c>
      <c r="C60" s="76" t="n">
        <f aca="false">IF($C$4="Attiecināmās izmaksas",IF('7a+c+n'!$Q60="A",'7a+c+n'!C60,0),0)</f>
        <v>0</v>
      </c>
      <c r="D60" s="76" t="n">
        <f aca="false">IF($C$4="Attiecināmās izmaksas",IF('7a+c+n'!$Q60="A",'7a+c+n'!D60,0),0)</f>
        <v>0</v>
      </c>
      <c r="E60" s="76"/>
      <c r="F60" s="76"/>
      <c r="G60" s="76"/>
      <c r="H60" s="76" t="n">
        <f aca="false">IF($C$4="Attiecināmās izmaksas",IF('7a+c+n'!$Q60="A",'7a+c+n'!H60,0),0)</f>
        <v>0</v>
      </c>
      <c r="I60" s="76"/>
      <c r="J60" s="76"/>
      <c r="K60" s="76" t="n">
        <f aca="false">IF($C$4="Attiecināmās izmaksas",IF('7a+c+n'!$Q60="A",'7a+c+n'!K60,0),0)</f>
        <v>0</v>
      </c>
      <c r="L60" s="76" t="n">
        <f aca="false">IF($C$4="Attiecināmās izmaksas",IF('7a+c+n'!$Q60="A",'7a+c+n'!L60,0),0)</f>
        <v>0</v>
      </c>
      <c r="M60" s="76" t="n">
        <f aca="false">IF($C$4="Attiecināmās izmaksas",IF('7a+c+n'!$Q60="A",'7a+c+n'!M60,0),0)</f>
        <v>0</v>
      </c>
      <c r="N60" s="76" t="n">
        <f aca="false">IF($C$4="Attiecināmās izmaksas",IF('7a+c+n'!$Q60="A",'7a+c+n'!N60,0),0)</f>
        <v>0</v>
      </c>
      <c r="O60" s="76" t="n">
        <f aca="false">IF($C$4="Attiecināmās izmaksas",IF('7a+c+n'!$Q60="A",'7a+c+n'!O60,0),0)</f>
        <v>0</v>
      </c>
      <c r="P60" s="76" t="n">
        <f aca="false">IF($C$4="Attiecināmās izmaksas",IF('7a+c+n'!$Q60="A",'7a+c+n'!P60,0),0)</f>
        <v>0</v>
      </c>
    </row>
    <row r="61" customFormat="false" ht="11.25" hidden="false" customHeight="false" outlineLevel="0" collapsed="false">
      <c r="A61" s="72" t="n">
        <f aca="false">IF(P61=0,0,IF(COUNTBLANK(P61)=1,0,COUNTA($P$14:P61)))</f>
        <v>0</v>
      </c>
      <c r="B61" s="76" t="n">
        <f aca="false">IF($C$4="Attiecināmās izmaksas",IF('7a+c+n'!$Q61="A",'7a+c+n'!B61,0),0)</f>
        <v>0</v>
      </c>
      <c r="C61" s="76" t="n">
        <f aca="false">IF($C$4="Attiecināmās izmaksas",IF('7a+c+n'!$Q61="A",'7a+c+n'!C61,0),0)</f>
        <v>0</v>
      </c>
      <c r="D61" s="76" t="n">
        <f aca="false">IF($C$4="Attiecināmās izmaksas",IF('7a+c+n'!$Q61="A",'7a+c+n'!D61,0),0)</f>
        <v>0</v>
      </c>
      <c r="E61" s="76"/>
      <c r="F61" s="76"/>
      <c r="G61" s="76"/>
      <c r="H61" s="76" t="n">
        <f aca="false">IF($C$4="Attiecināmās izmaksas",IF('7a+c+n'!$Q61="A",'7a+c+n'!H61,0),0)</f>
        <v>0</v>
      </c>
      <c r="I61" s="76"/>
      <c r="J61" s="76"/>
      <c r="K61" s="76" t="n">
        <f aca="false">IF($C$4="Attiecināmās izmaksas",IF('7a+c+n'!$Q61="A",'7a+c+n'!K61,0),0)</f>
        <v>0</v>
      </c>
      <c r="L61" s="76" t="n">
        <f aca="false">IF($C$4="Attiecināmās izmaksas",IF('7a+c+n'!$Q61="A",'7a+c+n'!L61,0),0)</f>
        <v>0</v>
      </c>
      <c r="M61" s="76" t="n">
        <f aca="false">IF($C$4="Attiecināmās izmaksas",IF('7a+c+n'!$Q61="A",'7a+c+n'!M61,0),0)</f>
        <v>0</v>
      </c>
      <c r="N61" s="76" t="n">
        <f aca="false">IF($C$4="Attiecināmās izmaksas",IF('7a+c+n'!$Q61="A",'7a+c+n'!N61,0),0)</f>
        <v>0</v>
      </c>
      <c r="O61" s="76" t="n">
        <f aca="false">IF($C$4="Attiecināmās izmaksas",IF('7a+c+n'!$Q61="A",'7a+c+n'!O61,0),0)</f>
        <v>0</v>
      </c>
      <c r="P61" s="76" t="n">
        <f aca="false">IF($C$4="Attiecināmās izmaksas",IF('7a+c+n'!$Q61="A",'7a+c+n'!P61,0),0)</f>
        <v>0</v>
      </c>
    </row>
    <row r="62" customFormat="false" ht="11.25" hidden="false" customHeight="false" outlineLevel="0" collapsed="false">
      <c r="A62" s="72" t="n">
        <f aca="false">IF(P62=0,0,IF(COUNTBLANK(P62)=1,0,COUNTA($P$14:P62)))</f>
        <v>0</v>
      </c>
      <c r="B62" s="76" t="n">
        <f aca="false">IF($C$4="Attiecināmās izmaksas",IF('7a+c+n'!$Q62="A",'7a+c+n'!B62,0),0)</f>
        <v>0</v>
      </c>
      <c r="C62" s="76" t="n">
        <f aca="false">IF($C$4="Attiecināmās izmaksas",IF('7a+c+n'!$Q62="A",'7a+c+n'!C62,0),0)</f>
        <v>0</v>
      </c>
      <c r="D62" s="76" t="n">
        <f aca="false">IF($C$4="Attiecināmās izmaksas",IF('7a+c+n'!$Q62="A",'7a+c+n'!D62,0),0)</f>
        <v>0</v>
      </c>
      <c r="E62" s="76"/>
      <c r="F62" s="76"/>
      <c r="G62" s="76"/>
      <c r="H62" s="76" t="n">
        <f aca="false">IF($C$4="Attiecināmās izmaksas",IF('7a+c+n'!$Q62="A",'7a+c+n'!H62,0),0)</f>
        <v>0</v>
      </c>
      <c r="I62" s="76"/>
      <c r="J62" s="76"/>
      <c r="K62" s="76" t="n">
        <f aca="false">IF($C$4="Attiecināmās izmaksas",IF('7a+c+n'!$Q62="A",'7a+c+n'!K62,0),0)</f>
        <v>0</v>
      </c>
      <c r="L62" s="76" t="n">
        <f aca="false">IF($C$4="Attiecināmās izmaksas",IF('7a+c+n'!$Q62="A",'7a+c+n'!L62,0),0)</f>
        <v>0</v>
      </c>
      <c r="M62" s="76" t="n">
        <f aca="false">IF($C$4="Attiecināmās izmaksas",IF('7a+c+n'!$Q62="A",'7a+c+n'!M62,0),0)</f>
        <v>0</v>
      </c>
      <c r="N62" s="76" t="n">
        <f aca="false">IF($C$4="Attiecināmās izmaksas",IF('7a+c+n'!$Q62="A",'7a+c+n'!N62,0),0)</f>
        <v>0</v>
      </c>
      <c r="O62" s="76" t="n">
        <f aca="false">IF($C$4="Attiecināmās izmaksas",IF('7a+c+n'!$Q62="A",'7a+c+n'!O62,0),0)</f>
        <v>0</v>
      </c>
      <c r="P62" s="76" t="n">
        <f aca="false">IF($C$4="Attiecināmās izmaksas",IF('7a+c+n'!$Q62="A",'7a+c+n'!P62,0),0)</f>
        <v>0</v>
      </c>
    </row>
    <row r="63" customFormat="false" ht="11.25" hidden="false" customHeight="false" outlineLevel="0" collapsed="false">
      <c r="A63" s="72" t="n">
        <f aca="false">IF(P63=0,0,IF(COUNTBLANK(P63)=1,0,COUNTA($P$14:P63)))</f>
        <v>0</v>
      </c>
      <c r="B63" s="76" t="n">
        <f aca="false">IF($C$4="Attiecināmās izmaksas",IF('7a+c+n'!$Q63="A",'7a+c+n'!B63,0),0)</f>
        <v>0</v>
      </c>
      <c r="C63" s="76" t="n">
        <f aca="false">IF($C$4="Attiecināmās izmaksas",IF('7a+c+n'!$Q63="A",'7a+c+n'!C63,0),0)</f>
        <v>0</v>
      </c>
      <c r="D63" s="76" t="n">
        <f aca="false">IF($C$4="Attiecināmās izmaksas",IF('7a+c+n'!$Q63="A",'7a+c+n'!D63,0),0)</f>
        <v>0</v>
      </c>
      <c r="E63" s="76"/>
      <c r="F63" s="76"/>
      <c r="G63" s="76"/>
      <c r="H63" s="76" t="n">
        <f aca="false">IF($C$4="Attiecināmās izmaksas",IF('7a+c+n'!$Q63="A",'7a+c+n'!H63,0),0)</f>
        <v>0</v>
      </c>
      <c r="I63" s="76"/>
      <c r="J63" s="76"/>
      <c r="K63" s="76" t="n">
        <f aca="false">IF($C$4="Attiecināmās izmaksas",IF('7a+c+n'!$Q63="A",'7a+c+n'!K63,0),0)</f>
        <v>0</v>
      </c>
      <c r="L63" s="76" t="n">
        <f aca="false">IF($C$4="Attiecināmās izmaksas",IF('7a+c+n'!$Q63="A",'7a+c+n'!L63,0),0)</f>
        <v>0</v>
      </c>
      <c r="M63" s="76" t="n">
        <f aca="false">IF($C$4="Attiecināmās izmaksas",IF('7a+c+n'!$Q63="A",'7a+c+n'!M63,0),0)</f>
        <v>0</v>
      </c>
      <c r="N63" s="76" t="n">
        <f aca="false">IF($C$4="Attiecināmās izmaksas",IF('7a+c+n'!$Q63="A",'7a+c+n'!N63,0),0)</f>
        <v>0</v>
      </c>
      <c r="O63" s="76" t="n">
        <f aca="false">IF($C$4="Attiecināmās izmaksas",IF('7a+c+n'!$Q63="A",'7a+c+n'!O63,0),0)</f>
        <v>0</v>
      </c>
      <c r="P63" s="76" t="n">
        <f aca="false">IF($C$4="Attiecināmās izmaksas",IF('7a+c+n'!$Q63="A",'7a+c+n'!P63,0),0)</f>
        <v>0</v>
      </c>
    </row>
    <row r="64" customFormat="false" ht="11.25" hidden="false" customHeight="false" outlineLevel="0" collapsed="false">
      <c r="A64" s="72" t="n">
        <f aca="false">IF(P64=0,0,IF(COUNTBLANK(P64)=1,0,COUNTA($P$14:P64)))</f>
        <v>0</v>
      </c>
      <c r="B64" s="76" t="n">
        <f aca="false">IF($C$4="Attiecināmās izmaksas",IF('7a+c+n'!$Q64="A",'7a+c+n'!B64,0),0)</f>
        <v>0</v>
      </c>
      <c r="C64" s="76" t="n">
        <f aca="false">IF($C$4="Attiecināmās izmaksas",IF('7a+c+n'!$Q64="A",'7a+c+n'!C64,0),0)</f>
        <v>0</v>
      </c>
      <c r="D64" s="76" t="n">
        <f aca="false">IF($C$4="Attiecināmās izmaksas",IF('7a+c+n'!$Q64="A",'7a+c+n'!D64,0),0)</f>
        <v>0</v>
      </c>
      <c r="E64" s="76"/>
      <c r="F64" s="76"/>
      <c r="G64" s="76"/>
      <c r="H64" s="76" t="n">
        <f aca="false">IF($C$4="Attiecināmās izmaksas",IF('7a+c+n'!$Q64="A",'7a+c+n'!H64,0),0)</f>
        <v>0</v>
      </c>
      <c r="I64" s="76"/>
      <c r="J64" s="76"/>
      <c r="K64" s="76" t="n">
        <f aca="false">IF($C$4="Attiecināmās izmaksas",IF('7a+c+n'!$Q64="A",'7a+c+n'!K64,0),0)</f>
        <v>0</v>
      </c>
      <c r="L64" s="76" t="n">
        <f aca="false">IF($C$4="Attiecināmās izmaksas",IF('7a+c+n'!$Q64="A",'7a+c+n'!L64,0),0)</f>
        <v>0</v>
      </c>
      <c r="M64" s="76" t="n">
        <f aca="false">IF($C$4="Attiecināmās izmaksas",IF('7a+c+n'!$Q64="A",'7a+c+n'!M64,0),0)</f>
        <v>0</v>
      </c>
      <c r="N64" s="76" t="n">
        <f aca="false">IF($C$4="Attiecināmās izmaksas",IF('7a+c+n'!$Q64="A",'7a+c+n'!N64,0),0)</f>
        <v>0</v>
      </c>
      <c r="O64" s="76" t="n">
        <f aca="false">IF($C$4="Attiecināmās izmaksas",IF('7a+c+n'!$Q64="A",'7a+c+n'!O64,0),0)</f>
        <v>0</v>
      </c>
      <c r="P64" s="76" t="n">
        <f aca="false">IF($C$4="Attiecināmās izmaksas",IF('7a+c+n'!$Q64="A",'7a+c+n'!P64,0),0)</f>
        <v>0</v>
      </c>
    </row>
    <row r="65" customFormat="false" ht="11.25" hidden="false" customHeight="false" outlineLevel="0" collapsed="false">
      <c r="A65" s="72" t="n">
        <f aca="false">IF(P65=0,0,IF(COUNTBLANK(P65)=1,0,COUNTA($P$14:P65)))</f>
        <v>0</v>
      </c>
      <c r="B65" s="76" t="n">
        <f aca="false">IF($C$4="Attiecināmās izmaksas",IF('7a+c+n'!$Q65="A",'7a+c+n'!B65,0),0)</f>
        <v>0</v>
      </c>
      <c r="C65" s="76" t="n">
        <f aca="false">IF($C$4="Attiecināmās izmaksas",IF('7a+c+n'!$Q65="A",'7a+c+n'!C65,0),0)</f>
        <v>0</v>
      </c>
      <c r="D65" s="76" t="n">
        <f aca="false">IF($C$4="Attiecināmās izmaksas",IF('7a+c+n'!$Q65="A",'7a+c+n'!D65,0),0)</f>
        <v>0</v>
      </c>
      <c r="E65" s="76"/>
      <c r="F65" s="76"/>
      <c r="G65" s="76"/>
      <c r="H65" s="76" t="n">
        <f aca="false">IF($C$4="Attiecināmās izmaksas",IF('7a+c+n'!$Q65="A",'7a+c+n'!H65,0),0)</f>
        <v>0</v>
      </c>
      <c r="I65" s="76"/>
      <c r="J65" s="76"/>
      <c r="K65" s="76" t="n">
        <f aca="false">IF($C$4="Attiecināmās izmaksas",IF('7a+c+n'!$Q65="A",'7a+c+n'!K65,0),0)</f>
        <v>0</v>
      </c>
      <c r="L65" s="76" t="n">
        <f aca="false">IF($C$4="Attiecināmās izmaksas",IF('7a+c+n'!$Q65="A",'7a+c+n'!L65,0),0)</f>
        <v>0</v>
      </c>
      <c r="M65" s="76" t="n">
        <f aca="false">IF($C$4="Attiecināmās izmaksas",IF('7a+c+n'!$Q65="A",'7a+c+n'!M65,0),0)</f>
        <v>0</v>
      </c>
      <c r="N65" s="76" t="n">
        <f aca="false">IF($C$4="Attiecināmās izmaksas",IF('7a+c+n'!$Q65="A",'7a+c+n'!N65,0),0)</f>
        <v>0</v>
      </c>
      <c r="O65" s="76" t="n">
        <f aca="false">IF($C$4="Attiecināmās izmaksas",IF('7a+c+n'!$Q65="A",'7a+c+n'!O65,0),0)</f>
        <v>0</v>
      </c>
      <c r="P65" s="76" t="n">
        <f aca="false">IF($C$4="Attiecināmās izmaksas",IF('7a+c+n'!$Q65="A",'7a+c+n'!P65,0),0)</f>
        <v>0</v>
      </c>
    </row>
    <row r="66" customFormat="false" ht="11.25" hidden="false" customHeight="false" outlineLevel="0" collapsed="false">
      <c r="A66" s="72" t="n">
        <f aca="false">IF(P66=0,0,IF(COUNTBLANK(P66)=1,0,COUNTA($P$14:P66)))</f>
        <v>0</v>
      </c>
      <c r="B66" s="76" t="n">
        <f aca="false">IF($C$4="Attiecināmās izmaksas",IF('7a+c+n'!$Q66="A",'7a+c+n'!B66,0),0)</f>
        <v>0</v>
      </c>
      <c r="C66" s="76" t="n">
        <f aca="false">IF($C$4="Attiecināmās izmaksas",IF('7a+c+n'!$Q66="A",'7a+c+n'!C66,0),0)</f>
        <v>0</v>
      </c>
      <c r="D66" s="76" t="n">
        <f aca="false">IF($C$4="Attiecināmās izmaksas",IF('7a+c+n'!$Q66="A",'7a+c+n'!D66,0),0)</f>
        <v>0</v>
      </c>
      <c r="E66" s="76"/>
      <c r="F66" s="76"/>
      <c r="G66" s="76"/>
      <c r="H66" s="76" t="n">
        <f aca="false">IF($C$4="Attiecināmās izmaksas",IF('7a+c+n'!$Q66="A",'7a+c+n'!H66,0),0)</f>
        <v>0</v>
      </c>
      <c r="I66" s="76"/>
      <c r="J66" s="76"/>
      <c r="K66" s="76" t="n">
        <f aca="false">IF($C$4="Attiecināmās izmaksas",IF('7a+c+n'!$Q66="A",'7a+c+n'!K66,0),0)</f>
        <v>0</v>
      </c>
      <c r="L66" s="76" t="n">
        <f aca="false">IF($C$4="Attiecināmās izmaksas",IF('7a+c+n'!$Q66="A",'7a+c+n'!L66,0),0)</f>
        <v>0</v>
      </c>
      <c r="M66" s="76" t="n">
        <f aca="false">IF($C$4="Attiecināmās izmaksas",IF('7a+c+n'!$Q66="A",'7a+c+n'!M66,0),0)</f>
        <v>0</v>
      </c>
      <c r="N66" s="76" t="n">
        <f aca="false">IF($C$4="Attiecināmās izmaksas",IF('7a+c+n'!$Q66="A",'7a+c+n'!N66,0),0)</f>
        <v>0</v>
      </c>
      <c r="O66" s="76" t="n">
        <f aca="false">IF($C$4="Attiecināmās izmaksas",IF('7a+c+n'!$Q66="A",'7a+c+n'!O66,0),0)</f>
        <v>0</v>
      </c>
      <c r="P66" s="76" t="n">
        <f aca="false">IF($C$4="Attiecināmās izmaksas",IF('7a+c+n'!$Q66="A",'7a+c+n'!P66,0),0)</f>
        <v>0</v>
      </c>
    </row>
    <row r="67" customFormat="false" ht="11.25" hidden="false" customHeight="false" outlineLevel="0" collapsed="false">
      <c r="A67" s="72" t="n">
        <f aca="false">IF(P67=0,0,IF(COUNTBLANK(P67)=1,0,COUNTA($P$14:P67)))</f>
        <v>0</v>
      </c>
      <c r="B67" s="76" t="n">
        <f aca="false">IF($C$4="Attiecināmās izmaksas",IF('7a+c+n'!$Q67="A",'7a+c+n'!B67,0),0)</f>
        <v>0</v>
      </c>
      <c r="C67" s="76" t="n">
        <f aca="false">IF($C$4="Attiecināmās izmaksas",IF('7a+c+n'!$Q67="A",'7a+c+n'!C67,0),0)</f>
        <v>0</v>
      </c>
      <c r="D67" s="76" t="n">
        <f aca="false">IF($C$4="Attiecināmās izmaksas",IF('7a+c+n'!$Q67="A",'7a+c+n'!D67,0),0)</f>
        <v>0</v>
      </c>
      <c r="E67" s="76"/>
      <c r="F67" s="76"/>
      <c r="G67" s="76"/>
      <c r="H67" s="76" t="n">
        <f aca="false">IF($C$4="Attiecināmās izmaksas",IF('7a+c+n'!$Q67="A",'7a+c+n'!H67,0),0)</f>
        <v>0</v>
      </c>
      <c r="I67" s="76"/>
      <c r="J67" s="76"/>
      <c r="K67" s="76" t="n">
        <f aca="false">IF($C$4="Attiecināmās izmaksas",IF('7a+c+n'!$Q67="A",'7a+c+n'!K67,0),0)</f>
        <v>0</v>
      </c>
      <c r="L67" s="76" t="n">
        <f aca="false">IF($C$4="Attiecināmās izmaksas",IF('7a+c+n'!$Q67="A",'7a+c+n'!L67,0),0)</f>
        <v>0</v>
      </c>
      <c r="M67" s="76" t="n">
        <f aca="false">IF($C$4="Attiecināmās izmaksas",IF('7a+c+n'!$Q67="A",'7a+c+n'!M67,0),0)</f>
        <v>0</v>
      </c>
      <c r="N67" s="76" t="n">
        <f aca="false">IF($C$4="Attiecināmās izmaksas",IF('7a+c+n'!$Q67="A",'7a+c+n'!N67,0),0)</f>
        <v>0</v>
      </c>
      <c r="O67" s="76" t="n">
        <f aca="false">IF($C$4="Attiecināmās izmaksas",IF('7a+c+n'!$Q67="A",'7a+c+n'!O67,0),0)</f>
        <v>0</v>
      </c>
      <c r="P67" s="76" t="n">
        <f aca="false">IF($C$4="Attiecināmās izmaksas",IF('7a+c+n'!$Q67="A",'7a+c+n'!P67,0),0)</f>
        <v>0</v>
      </c>
    </row>
    <row r="68" customFormat="false" ht="11.25" hidden="false" customHeight="false" outlineLevel="0" collapsed="false">
      <c r="A68" s="72" t="n">
        <f aca="false">IF(P68=0,0,IF(COUNTBLANK(P68)=1,0,COUNTA($P$14:P68)))</f>
        <v>0</v>
      </c>
      <c r="B68" s="76" t="n">
        <f aca="false">IF($C$4="Attiecināmās izmaksas",IF('7a+c+n'!$Q68="A",'7a+c+n'!B68,0),0)</f>
        <v>0</v>
      </c>
      <c r="C68" s="76" t="n">
        <f aca="false">IF($C$4="Attiecināmās izmaksas",IF('7a+c+n'!$Q68="A",'7a+c+n'!C68,0),0)</f>
        <v>0</v>
      </c>
      <c r="D68" s="76" t="n">
        <f aca="false">IF($C$4="Attiecināmās izmaksas",IF('7a+c+n'!$Q68="A",'7a+c+n'!D68,0),0)</f>
        <v>0</v>
      </c>
      <c r="E68" s="76"/>
      <c r="F68" s="76"/>
      <c r="G68" s="76"/>
      <c r="H68" s="76" t="n">
        <f aca="false">IF($C$4="Attiecināmās izmaksas",IF('7a+c+n'!$Q68="A",'7a+c+n'!H68,0),0)</f>
        <v>0</v>
      </c>
      <c r="I68" s="76"/>
      <c r="J68" s="76"/>
      <c r="K68" s="76" t="n">
        <f aca="false">IF($C$4="Attiecināmās izmaksas",IF('7a+c+n'!$Q68="A",'7a+c+n'!K68,0),0)</f>
        <v>0</v>
      </c>
      <c r="L68" s="76" t="n">
        <f aca="false">IF($C$4="Attiecināmās izmaksas",IF('7a+c+n'!$Q68="A",'7a+c+n'!L68,0),0)</f>
        <v>0</v>
      </c>
      <c r="M68" s="76" t="n">
        <f aca="false">IF($C$4="Attiecināmās izmaksas",IF('7a+c+n'!$Q68="A",'7a+c+n'!M68,0),0)</f>
        <v>0</v>
      </c>
      <c r="N68" s="76" t="n">
        <f aca="false">IF($C$4="Attiecināmās izmaksas",IF('7a+c+n'!$Q68="A",'7a+c+n'!N68,0),0)</f>
        <v>0</v>
      </c>
      <c r="O68" s="76" t="n">
        <f aca="false">IF($C$4="Attiecināmās izmaksas",IF('7a+c+n'!$Q68="A",'7a+c+n'!O68,0),0)</f>
        <v>0</v>
      </c>
      <c r="P68" s="76" t="n">
        <f aca="false">IF($C$4="Attiecināmās izmaksas",IF('7a+c+n'!$Q68="A",'7a+c+n'!P68,0),0)</f>
        <v>0</v>
      </c>
    </row>
    <row r="69" customFormat="false" ht="11.25" hidden="false" customHeight="false" outlineLevel="0" collapsed="false">
      <c r="A69" s="72" t="n">
        <f aca="false">IF(P69=0,0,IF(COUNTBLANK(P69)=1,0,COUNTA($P$14:P69)))</f>
        <v>0</v>
      </c>
      <c r="B69" s="76" t="n">
        <f aca="false">IF($C$4="Attiecināmās izmaksas",IF('7a+c+n'!$Q69="A",'7a+c+n'!B69,0),0)</f>
        <v>0</v>
      </c>
      <c r="C69" s="76" t="n">
        <f aca="false">IF($C$4="Attiecināmās izmaksas",IF('7a+c+n'!$Q69="A",'7a+c+n'!C69,0),0)</f>
        <v>0</v>
      </c>
      <c r="D69" s="76" t="n">
        <f aca="false">IF($C$4="Attiecināmās izmaksas",IF('7a+c+n'!$Q69="A",'7a+c+n'!D69,0),0)</f>
        <v>0</v>
      </c>
      <c r="E69" s="76"/>
      <c r="F69" s="76"/>
      <c r="G69" s="76"/>
      <c r="H69" s="76" t="n">
        <f aca="false">IF($C$4="Attiecināmās izmaksas",IF('7a+c+n'!$Q69="A",'7a+c+n'!H69,0),0)</f>
        <v>0</v>
      </c>
      <c r="I69" s="76"/>
      <c r="J69" s="76"/>
      <c r="K69" s="76" t="n">
        <f aca="false">IF($C$4="Attiecināmās izmaksas",IF('7a+c+n'!$Q69="A",'7a+c+n'!K69,0),0)</f>
        <v>0</v>
      </c>
      <c r="L69" s="76" t="n">
        <f aca="false">IF($C$4="Attiecināmās izmaksas",IF('7a+c+n'!$Q69="A",'7a+c+n'!L69,0),0)</f>
        <v>0</v>
      </c>
      <c r="M69" s="76" t="n">
        <f aca="false">IF($C$4="Attiecināmās izmaksas",IF('7a+c+n'!$Q69="A",'7a+c+n'!M69,0),0)</f>
        <v>0</v>
      </c>
      <c r="N69" s="76" t="n">
        <f aca="false">IF($C$4="Attiecināmās izmaksas",IF('7a+c+n'!$Q69="A",'7a+c+n'!N69,0),0)</f>
        <v>0</v>
      </c>
      <c r="O69" s="76" t="n">
        <f aca="false">IF($C$4="Attiecināmās izmaksas",IF('7a+c+n'!$Q69="A",'7a+c+n'!O69,0),0)</f>
        <v>0</v>
      </c>
      <c r="P69" s="76" t="n">
        <f aca="false">IF($C$4="Attiecināmās izmaksas",IF('7a+c+n'!$Q69="A",'7a+c+n'!P69,0),0)</f>
        <v>0</v>
      </c>
    </row>
    <row r="70" customFormat="false" ht="11.25" hidden="false" customHeight="false" outlineLevel="0" collapsed="false">
      <c r="A70" s="72" t="n">
        <f aca="false">IF(P70=0,0,IF(COUNTBLANK(P70)=1,0,COUNTA($P$14:P70)))</f>
        <v>0</v>
      </c>
      <c r="B70" s="76" t="n">
        <f aca="false">IF($C$4="Attiecināmās izmaksas",IF('7a+c+n'!$Q70="A",'7a+c+n'!B70,0),0)</f>
        <v>0</v>
      </c>
      <c r="C70" s="76" t="n">
        <f aca="false">IF($C$4="Attiecināmās izmaksas",IF('7a+c+n'!$Q70="A",'7a+c+n'!C70,0),0)</f>
        <v>0</v>
      </c>
      <c r="D70" s="76" t="n">
        <f aca="false">IF($C$4="Attiecināmās izmaksas",IF('7a+c+n'!$Q70="A",'7a+c+n'!D70,0),0)</f>
        <v>0</v>
      </c>
      <c r="E70" s="76"/>
      <c r="F70" s="76"/>
      <c r="G70" s="76"/>
      <c r="H70" s="76" t="n">
        <f aca="false">IF($C$4="Attiecināmās izmaksas",IF('7a+c+n'!$Q70="A",'7a+c+n'!H70,0),0)</f>
        <v>0</v>
      </c>
      <c r="I70" s="76"/>
      <c r="J70" s="76"/>
      <c r="K70" s="76" t="n">
        <f aca="false">IF($C$4="Attiecināmās izmaksas",IF('7a+c+n'!$Q70="A",'7a+c+n'!K70,0),0)</f>
        <v>0</v>
      </c>
      <c r="L70" s="76" t="n">
        <f aca="false">IF($C$4="Attiecināmās izmaksas",IF('7a+c+n'!$Q70="A",'7a+c+n'!L70,0),0)</f>
        <v>0</v>
      </c>
      <c r="M70" s="76" t="n">
        <f aca="false">IF($C$4="Attiecināmās izmaksas",IF('7a+c+n'!$Q70="A",'7a+c+n'!M70,0),0)</f>
        <v>0</v>
      </c>
      <c r="N70" s="76" t="n">
        <f aca="false">IF($C$4="Attiecināmās izmaksas",IF('7a+c+n'!$Q70="A",'7a+c+n'!N70,0),0)</f>
        <v>0</v>
      </c>
      <c r="O70" s="76" t="n">
        <f aca="false">IF($C$4="Attiecināmās izmaksas",IF('7a+c+n'!$Q70="A",'7a+c+n'!O70,0),0)</f>
        <v>0</v>
      </c>
      <c r="P70" s="76" t="n">
        <f aca="false">IF($C$4="Attiecināmās izmaksas",IF('7a+c+n'!$Q70="A",'7a+c+n'!P70,0),0)</f>
        <v>0</v>
      </c>
    </row>
    <row r="71" customFormat="false" ht="11.25" hidden="false" customHeight="false" outlineLevel="0" collapsed="false">
      <c r="A71" s="72" t="n">
        <f aca="false">IF(P71=0,0,IF(COUNTBLANK(P71)=1,0,COUNTA($P$14:P71)))</f>
        <v>0</v>
      </c>
      <c r="B71" s="76" t="n">
        <f aca="false">IF($C$4="Attiecināmās izmaksas",IF('7a+c+n'!$Q71="A",'7a+c+n'!B71,0),0)</f>
        <v>0</v>
      </c>
      <c r="C71" s="76" t="n">
        <f aca="false">IF($C$4="Attiecināmās izmaksas",IF('7a+c+n'!$Q71="A",'7a+c+n'!C71,0),0)</f>
        <v>0</v>
      </c>
      <c r="D71" s="76" t="n">
        <f aca="false">IF($C$4="Attiecināmās izmaksas",IF('7a+c+n'!$Q71="A",'7a+c+n'!D71,0),0)</f>
        <v>0</v>
      </c>
      <c r="E71" s="76"/>
      <c r="F71" s="76"/>
      <c r="G71" s="76"/>
      <c r="H71" s="76" t="n">
        <f aca="false">IF($C$4="Attiecināmās izmaksas",IF('7a+c+n'!$Q71="A",'7a+c+n'!H71,0),0)</f>
        <v>0</v>
      </c>
      <c r="I71" s="76"/>
      <c r="J71" s="76"/>
      <c r="K71" s="76" t="n">
        <f aca="false">IF($C$4="Attiecināmās izmaksas",IF('7a+c+n'!$Q71="A",'7a+c+n'!K71,0),0)</f>
        <v>0</v>
      </c>
      <c r="L71" s="76" t="n">
        <f aca="false">IF($C$4="Attiecināmās izmaksas",IF('7a+c+n'!$Q71="A",'7a+c+n'!L71,0),0)</f>
        <v>0</v>
      </c>
      <c r="M71" s="76" t="n">
        <f aca="false">IF($C$4="Attiecināmās izmaksas",IF('7a+c+n'!$Q71="A",'7a+c+n'!M71,0),0)</f>
        <v>0</v>
      </c>
      <c r="N71" s="76" t="n">
        <f aca="false">IF($C$4="Attiecināmās izmaksas",IF('7a+c+n'!$Q71="A",'7a+c+n'!N71,0),0)</f>
        <v>0</v>
      </c>
      <c r="O71" s="76" t="n">
        <f aca="false">IF($C$4="Attiecināmās izmaksas",IF('7a+c+n'!$Q71="A",'7a+c+n'!O71,0),0)</f>
        <v>0</v>
      </c>
      <c r="P71" s="76" t="n">
        <f aca="false">IF($C$4="Attiecināmās izmaksas",IF('7a+c+n'!$Q71="A",'7a+c+n'!P71,0),0)</f>
        <v>0</v>
      </c>
    </row>
    <row r="72" customFormat="false" ht="11.25" hidden="false" customHeight="false" outlineLevel="0" collapsed="false">
      <c r="A72" s="72" t="n">
        <f aca="false">IF(P72=0,0,IF(COUNTBLANK(P72)=1,0,COUNTA($P$14:P72)))</f>
        <v>0</v>
      </c>
      <c r="B72" s="76" t="n">
        <f aca="false">IF($C$4="Attiecināmās izmaksas",IF('7a+c+n'!$Q72="A",'7a+c+n'!B72,0),0)</f>
        <v>0</v>
      </c>
      <c r="C72" s="76" t="n">
        <f aca="false">IF($C$4="Attiecināmās izmaksas",IF('7a+c+n'!$Q72="A",'7a+c+n'!C72,0),0)</f>
        <v>0</v>
      </c>
      <c r="D72" s="76" t="n">
        <f aca="false">IF($C$4="Attiecināmās izmaksas",IF('7a+c+n'!$Q72="A",'7a+c+n'!D72,0),0)</f>
        <v>0</v>
      </c>
      <c r="E72" s="76"/>
      <c r="F72" s="76"/>
      <c r="G72" s="76"/>
      <c r="H72" s="76" t="n">
        <f aca="false">IF($C$4="Attiecināmās izmaksas",IF('7a+c+n'!$Q72="A",'7a+c+n'!H72,0),0)</f>
        <v>0</v>
      </c>
      <c r="I72" s="76"/>
      <c r="J72" s="76"/>
      <c r="K72" s="76" t="n">
        <f aca="false">IF($C$4="Attiecināmās izmaksas",IF('7a+c+n'!$Q72="A",'7a+c+n'!K72,0),0)</f>
        <v>0</v>
      </c>
      <c r="L72" s="76" t="n">
        <f aca="false">IF($C$4="Attiecināmās izmaksas",IF('7a+c+n'!$Q72="A",'7a+c+n'!L72,0),0)</f>
        <v>0</v>
      </c>
      <c r="M72" s="76" t="n">
        <f aca="false">IF($C$4="Attiecināmās izmaksas",IF('7a+c+n'!$Q72="A",'7a+c+n'!M72,0),0)</f>
        <v>0</v>
      </c>
      <c r="N72" s="76" t="n">
        <f aca="false">IF($C$4="Attiecināmās izmaksas",IF('7a+c+n'!$Q72="A",'7a+c+n'!N72,0),0)</f>
        <v>0</v>
      </c>
      <c r="O72" s="76" t="n">
        <f aca="false">IF($C$4="Attiecināmās izmaksas",IF('7a+c+n'!$Q72="A",'7a+c+n'!O72,0),0)</f>
        <v>0</v>
      </c>
      <c r="P72" s="76" t="n">
        <f aca="false">IF($C$4="Attiecināmās izmaksas",IF('7a+c+n'!$Q72="A",'7a+c+n'!P72,0),0)</f>
        <v>0</v>
      </c>
    </row>
    <row r="73" customFormat="false" ht="11.25" hidden="false" customHeight="false" outlineLevel="0" collapsed="false">
      <c r="A73" s="72" t="n">
        <f aca="false">IF(P73=0,0,IF(COUNTBLANK(P73)=1,0,COUNTA($P$14:P73)))</f>
        <v>0</v>
      </c>
      <c r="B73" s="76" t="n">
        <f aca="false">IF($C$4="Attiecināmās izmaksas",IF('7a+c+n'!$Q73="A",'7a+c+n'!B73,0),0)</f>
        <v>0</v>
      </c>
      <c r="C73" s="76" t="n">
        <f aca="false">IF($C$4="Attiecināmās izmaksas",IF('7a+c+n'!$Q73="A",'7a+c+n'!C73,0),0)</f>
        <v>0</v>
      </c>
      <c r="D73" s="76" t="n">
        <f aca="false">IF($C$4="Attiecināmās izmaksas",IF('7a+c+n'!$Q73="A",'7a+c+n'!D73,0),0)</f>
        <v>0</v>
      </c>
      <c r="E73" s="76"/>
      <c r="F73" s="76"/>
      <c r="G73" s="76"/>
      <c r="H73" s="76" t="n">
        <f aca="false">IF($C$4="Attiecināmās izmaksas",IF('7a+c+n'!$Q73="A",'7a+c+n'!H73,0),0)</f>
        <v>0</v>
      </c>
      <c r="I73" s="76"/>
      <c r="J73" s="76"/>
      <c r="K73" s="76" t="n">
        <f aca="false">IF($C$4="Attiecināmās izmaksas",IF('7a+c+n'!$Q73="A",'7a+c+n'!K73,0),0)</f>
        <v>0</v>
      </c>
      <c r="L73" s="76" t="n">
        <f aca="false">IF($C$4="Attiecināmās izmaksas",IF('7a+c+n'!$Q73="A",'7a+c+n'!L73,0),0)</f>
        <v>0</v>
      </c>
      <c r="M73" s="76" t="n">
        <f aca="false">IF($C$4="Attiecināmās izmaksas",IF('7a+c+n'!$Q73="A",'7a+c+n'!M73,0),0)</f>
        <v>0</v>
      </c>
      <c r="N73" s="76" t="n">
        <f aca="false">IF($C$4="Attiecināmās izmaksas",IF('7a+c+n'!$Q73="A",'7a+c+n'!N73,0),0)</f>
        <v>0</v>
      </c>
      <c r="O73" s="76" t="n">
        <f aca="false">IF($C$4="Attiecināmās izmaksas",IF('7a+c+n'!$Q73="A",'7a+c+n'!O73,0),0)</f>
        <v>0</v>
      </c>
      <c r="P73" s="76" t="n">
        <f aca="false">IF($C$4="Attiecināmās izmaksas",IF('7a+c+n'!$Q73="A",'7a+c+n'!P73,0),0)</f>
        <v>0</v>
      </c>
    </row>
    <row r="74" customFormat="false" ht="11.25" hidden="false" customHeight="false" outlineLevel="0" collapsed="false">
      <c r="A74" s="72" t="n">
        <f aca="false">IF(P74=0,0,IF(COUNTBLANK(P74)=1,0,COUNTA($P$14:P74)))</f>
        <v>0</v>
      </c>
      <c r="B74" s="76" t="n">
        <f aca="false">IF($C$4="Attiecināmās izmaksas",IF('7a+c+n'!$Q74="A",'7a+c+n'!B74,0),0)</f>
        <v>0</v>
      </c>
      <c r="C74" s="76" t="n">
        <f aca="false">IF($C$4="Attiecināmās izmaksas",IF('7a+c+n'!$Q74="A",'7a+c+n'!C74,0),0)</f>
        <v>0</v>
      </c>
      <c r="D74" s="76" t="n">
        <f aca="false">IF($C$4="Attiecināmās izmaksas",IF('7a+c+n'!$Q74="A",'7a+c+n'!D74,0),0)</f>
        <v>0</v>
      </c>
      <c r="E74" s="76"/>
      <c r="F74" s="76"/>
      <c r="G74" s="76"/>
      <c r="H74" s="76" t="n">
        <f aca="false">IF($C$4="Attiecināmās izmaksas",IF('7a+c+n'!$Q74="A",'7a+c+n'!H74,0),0)</f>
        <v>0</v>
      </c>
      <c r="I74" s="76"/>
      <c r="J74" s="76"/>
      <c r="K74" s="76" t="n">
        <f aca="false">IF($C$4="Attiecināmās izmaksas",IF('7a+c+n'!$Q74="A",'7a+c+n'!K74,0),0)</f>
        <v>0</v>
      </c>
      <c r="L74" s="76" t="n">
        <f aca="false">IF($C$4="Attiecināmās izmaksas",IF('7a+c+n'!$Q74="A",'7a+c+n'!L74,0),0)</f>
        <v>0</v>
      </c>
      <c r="M74" s="76" t="n">
        <f aca="false">IF($C$4="Attiecināmās izmaksas",IF('7a+c+n'!$Q74="A",'7a+c+n'!M74,0),0)</f>
        <v>0</v>
      </c>
      <c r="N74" s="76" t="n">
        <f aca="false">IF($C$4="Attiecināmās izmaksas",IF('7a+c+n'!$Q74="A",'7a+c+n'!N74,0),0)</f>
        <v>0</v>
      </c>
      <c r="O74" s="76" t="n">
        <f aca="false">IF($C$4="Attiecināmās izmaksas",IF('7a+c+n'!$Q74="A",'7a+c+n'!O74,0),0)</f>
        <v>0</v>
      </c>
      <c r="P74" s="76" t="n">
        <f aca="false">IF($C$4="Attiecināmās izmaksas",IF('7a+c+n'!$Q74="A",'7a+c+n'!P74,0),0)</f>
        <v>0</v>
      </c>
    </row>
    <row r="75" customFormat="false" ht="11.25" hidden="false" customHeight="false" outlineLevel="0" collapsed="false">
      <c r="A75" s="72" t="n">
        <f aca="false">IF(P75=0,0,IF(COUNTBLANK(P75)=1,0,COUNTA($P$14:P75)))</f>
        <v>0</v>
      </c>
      <c r="B75" s="76" t="n">
        <f aca="false">IF($C$4="Attiecināmās izmaksas",IF('7a+c+n'!$Q75="A",'7a+c+n'!B75,0),0)</f>
        <v>0</v>
      </c>
      <c r="C75" s="76" t="n">
        <f aca="false">IF($C$4="Attiecināmās izmaksas",IF('7a+c+n'!$Q75="A",'7a+c+n'!C75,0),0)</f>
        <v>0</v>
      </c>
      <c r="D75" s="76" t="n">
        <f aca="false">IF($C$4="Attiecināmās izmaksas",IF('7a+c+n'!$Q75="A",'7a+c+n'!D75,0),0)</f>
        <v>0</v>
      </c>
      <c r="E75" s="76"/>
      <c r="F75" s="76"/>
      <c r="G75" s="76"/>
      <c r="H75" s="76" t="n">
        <f aca="false">IF($C$4="Attiecināmās izmaksas",IF('7a+c+n'!$Q75="A",'7a+c+n'!H75,0),0)</f>
        <v>0</v>
      </c>
      <c r="I75" s="76"/>
      <c r="J75" s="76"/>
      <c r="K75" s="76" t="n">
        <f aca="false">IF($C$4="Attiecināmās izmaksas",IF('7a+c+n'!$Q75="A",'7a+c+n'!K75,0),0)</f>
        <v>0</v>
      </c>
      <c r="L75" s="76" t="n">
        <f aca="false">IF($C$4="Attiecināmās izmaksas",IF('7a+c+n'!$Q75="A",'7a+c+n'!L75,0),0)</f>
        <v>0</v>
      </c>
      <c r="M75" s="76" t="n">
        <f aca="false">IF($C$4="Attiecināmās izmaksas",IF('7a+c+n'!$Q75="A",'7a+c+n'!M75,0),0)</f>
        <v>0</v>
      </c>
      <c r="N75" s="76" t="n">
        <f aca="false">IF($C$4="Attiecināmās izmaksas",IF('7a+c+n'!$Q75="A",'7a+c+n'!N75,0),0)</f>
        <v>0</v>
      </c>
      <c r="O75" s="76" t="n">
        <f aca="false">IF($C$4="Attiecināmās izmaksas",IF('7a+c+n'!$Q75="A",'7a+c+n'!O75,0),0)</f>
        <v>0</v>
      </c>
      <c r="P75" s="76" t="n">
        <f aca="false">IF($C$4="Attiecināmās izmaksas",IF('7a+c+n'!$Q75="A",'7a+c+n'!P75,0),0)</f>
        <v>0</v>
      </c>
    </row>
    <row r="76" customFormat="false" ht="11.25" hidden="false" customHeight="false" outlineLevel="0" collapsed="false">
      <c r="A76" s="72" t="n">
        <f aca="false">IF(P76=0,0,IF(COUNTBLANK(P76)=1,0,COUNTA($P$14:P76)))</f>
        <v>0</v>
      </c>
      <c r="B76" s="76" t="n">
        <f aca="false">IF($C$4="Attiecināmās izmaksas",IF('7a+c+n'!$Q76="A",'7a+c+n'!B76,0),0)</f>
        <v>0</v>
      </c>
      <c r="C76" s="76" t="n">
        <f aca="false">IF($C$4="Attiecināmās izmaksas",IF('7a+c+n'!$Q76="A",'7a+c+n'!C76,0),0)</f>
        <v>0</v>
      </c>
      <c r="D76" s="76" t="n">
        <f aca="false">IF($C$4="Attiecināmās izmaksas",IF('7a+c+n'!$Q76="A",'7a+c+n'!D76,0),0)</f>
        <v>0</v>
      </c>
      <c r="E76" s="76"/>
      <c r="F76" s="76"/>
      <c r="G76" s="76"/>
      <c r="H76" s="76" t="n">
        <f aca="false">IF($C$4="Attiecināmās izmaksas",IF('7a+c+n'!$Q76="A",'7a+c+n'!H76,0),0)</f>
        <v>0</v>
      </c>
      <c r="I76" s="76"/>
      <c r="J76" s="76"/>
      <c r="K76" s="76" t="n">
        <f aca="false">IF($C$4="Attiecināmās izmaksas",IF('7a+c+n'!$Q76="A",'7a+c+n'!K76,0),0)</f>
        <v>0</v>
      </c>
      <c r="L76" s="76" t="n">
        <f aca="false">IF($C$4="Attiecināmās izmaksas",IF('7a+c+n'!$Q76="A",'7a+c+n'!L76,0),0)</f>
        <v>0</v>
      </c>
      <c r="M76" s="76" t="n">
        <f aca="false">IF($C$4="Attiecināmās izmaksas",IF('7a+c+n'!$Q76="A",'7a+c+n'!M76,0),0)</f>
        <v>0</v>
      </c>
      <c r="N76" s="76" t="n">
        <f aca="false">IF($C$4="Attiecināmās izmaksas",IF('7a+c+n'!$Q76="A",'7a+c+n'!N76,0),0)</f>
        <v>0</v>
      </c>
      <c r="O76" s="76" t="n">
        <f aca="false">IF($C$4="Attiecināmās izmaksas",IF('7a+c+n'!$Q76="A",'7a+c+n'!O76,0),0)</f>
        <v>0</v>
      </c>
      <c r="P76" s="76" t="n">
        <f aca="false">IF($C$4="Attiecināmās izmaksas",IF('7a+c+n'!$Q76="A",'7a+c+n'!P76,0),0)</f>
        <v>0</v>
      </c>
    </row>
    <row r="77" customFormat="false" ht="11.25" hidden="false" customHeight="false" outlineLevel="0" collapsed="false">
      <c r="A77" s="72" t="n">
        <f aca="false">IF(P77=0,0,IF(COUNTBLANK(P77)=1,0,COUNTA($P$14:P77)))</f>
        <v>0</v>
      </c>
      <c r="B77" s="76" t="n">
        <f aca="false">IF($C$4="Attiecināmās izmaksas",IF('7a+c+n'!$Q77="A",'7a+c+n'!B77,0),0)</f>
        <v>0</v>
      </c>
      <c r="C77" s="76" t="n">
        <f aca="false">IF($C$4="Attiecināmās izmaksas",IF('7a+c+n'!$Q77="A",'7a+c+n'!C77,0),0)</f>
        <v>0</v>
      </c>
      <c r="D77" s="76" t="n">
        <f aca="false">IF($C$4="Attiecināmās izmaksas",IF('7a+c+n'!$Q77="A",'7a+c+n'!D77,0),0)</f>
        <v>0</v>
      </c>
      <c r="E77" s="76"/>
      <c r="F77" s="76"/>
      <c r="G77" s="76"/>
      <c r="H77" s="76" t="n">
        <f aca="false">IF($C$4="Attiecināmās izmaksas",IF('7a+c+n'!$Q77="A",'7a+c+n'!H77,0),0)</f>
        <v>0</v>
      </c>
      <c r="I77" s="76"/>
      <c r="J77" s="76"/>
      <c r="K77" s="76" t="n">
        <f aca="false">IF($C$4="Attiecināmās izmaksas",IF('7a+c+n'!$Q77="A",'7a+c+n'!K77,0),0)</f>
        <v>0</v>
      </c>
      <c r="L77" s="76" t="n">
        <f aca="false">IF($C$4="Attiecināmās izmaksas",IF('7a+c+n'!$Q77="A",'7a+c+n'!L77,0),0)</f>
        <v>0</v>
      </c>
      <c r="M77" s="76" t="n">
        <f aca="false">IF($C$4="Attiecināmās izmaksas",IF('7a+c+n'!$Q77="A",'7a+c+n'!M77,0),0)</f>
        <v>0</v>
      </c>
      <c r="N77" s="76" t="n">
        <f aca="false">IF($C$4="Attiecināmās izmaksas",IF('7a+c+n'!$Q77="A",'7a+c+n'!N77,0),0)</f>
        <v>0</v>
      </c>
      <c r="O77" s="76" t="n">
        <f aca="false">IF($C$4="Attiecināmās izmaksas",IF('7a+c+n'!$Q77="A",'7a+c+n'!O77,0),0)</f>
        <v>0</v>
      </c>
      <c r="P77" s="76" t="n">
        <f aca="false">IF($C$4="Attiecināmās izmaksas",IF('7a+c+n'!$Q77="A",'7a+c+n'!P77,0),0)</f>
        <v>0</v>
      </c>
    </row>
    <row r="78" customFormat="false" ht="11.25" hidden="false" customHeight="false" outlineLevel="0" collapsed="false">
      <c r="A78" s="72" t="n">
        <f aca="false">IF(P78=0,0,IF(COUNTBLANK(P78)=1,0,COUNTA($P$14:P78)))</f>
        <v>0</v>
      </c>
      <c r="B78" s="76" t="n">
        <f aca="false">IF($C$4="Attiecināmās izmaksas",IF('7a+c+n'!$Q78="A",'7a+c+n'!B78,0),0)</f>
        <v>0</v>
      </c>
      <c r="C78" s="76" t="n">
        <f aca="false">IF($C$4="Attiecināmās izmaksas",IF('7a+c+n'!$Q78="A",'7a+c+n'!C78,0),0)</f>
        <v>0</v>
      </c>
      <c r="D78" s="76" t="n">
        <f aca="false">IF($C$4="Attiecināmās izmaksas",IF('7a+c+n'!$Q78="A",'7a+c+n'!D78,0),0)</f>
        <v>0</v>
      </c>
      <c r="E78" s="76"/>
      <c r="F78" s="76"/>
      <c r="G78" s="76"/>
      <c r="H78" s="76" t="n">
        <f aca="false">IF($C$4="Attiecināmās izmaksas",IF('7a+c+n'!$Q78="A",'7a+c+n'!H78,0),0)</f>
        <v>0</v>
      </c>
      <c r="I78" s="76"/>
      <c r="J78" s="76"/>
      <c r="K78" s="76" t="n">
        <f aca="false">IF($C$4="Attiecināmās izmaksas",IF('7a+c+n'!$Q78="A",'7a+c+n'!K78,0),0)</f>
        <v>0</v>
      </c>
      <c r="L78" s="76" t="n">
        <f aca="false">IF($C$4="Attiecināmās izmaksas",IF('7a+c+n'!$Q78="A",'7a+c+n'!L78,0),0)</f>
        <v>0</v>
      </c>
      <c r="M78" s="76" t="n">
        <f aca="false">IF($C$4="Attiecināmās izmaksas",IF('7a+c+n'!$Q78="A",'7a+c+n'!M78,0),0)</f>
        <v>0</v>
      </c>
      <c r="N78" s="76" t="n">
        <f aca="false">IF($C$4="Attiecināmās izmaksas",IF('7a+c+n'!$Q78="A",'7a+c+n'!N78,0),0)</f>
        <v>0</v>
      </c>
      <c r="O78" s="76" t="n">
        <f aca="false">IF($C$4="Attiecināmās izmaksas",IF('7a+c+n'!$Q78="A",'7a+c+n'!O78,0),0)</f>
        <v>0</v>
      </c>
      <c r="P78" s="76" t="n">
        <f aca="false">IF($C$4="Attiecināmās izmaksas",IF('7a+c+n'!$Q78="A",'7a+c+n'!P78,0),0)</f>
        <v>0</v>
      </c>
    </row>
    <row r="79" customFormat="false" ht="11.25" hidden="false" customHeight="false" outlineLevel="0" collapsed="false">
      <c r="A79" s="72" t="n">
        <f aca="false">IF(P79=0,0,IF(COUNTBLANK(P79)=1,0,COUNTA($P$14:P79)))</f>
        <v>0</v>
      </c>
      <c r="B79" s="76" t="n">
        <f aca="false">IF($C$4="Attiecināmās izmaksas",IF('7a+c+n'!$Q79="A",'7a+c+n'!B79,0),0)</f>
        <v>0</v>
      </c>
      <c r="C79" s="76" t="n">
        <f aca="false">IF($C$4="Attiecināmās izmaksas",IF('7a+c+n'!$Q79="A",'7a+c+n'!C79,0),0)</f>
        <v>0</v>
      </c>
      <c r="D79" s="76" t="n">
        <f aca="false">IF($C$4="Attiecināmās izmaksas",IF('7a+c+n'!$Q79="A",'7a+c+n'!D79,0),0)</f>
        <v>0</v>
      </c>
      <c r="E79" s="76"/>
      <c r="F79" s="76"/>
      <c r="G79" s="76"/>
      <c r="H79" s="76" t="n">
        <f aca="false">IF($C$4="Attiecināmās izmaksas",IF('7a+c+n'!$Q79="A",'7a+c+n'!H79,0),0)</f>
        <v>0</v>
      </c>
      <c r="I79" s="76"/>
      <c r="J79" s="76"/>
      <c r="K79" s="76" t="n">
        <f aca="false">IF($C$4="Attiecināmās izmaksas",IF('7a+c+n'!$Q79="A",'7a+c+n'!K79,0),0)</f>
        <v>0</v>
      </c>
      <c r="L79" s="76" t="n">
        <f aca="false">IF($C$4="Attiecināmās izmaksas",IF('7a+c+n'!$Q79="A",'7a+c+n'!L79,0),0)</f>
        <v>0</v>
      </c>
      <c r="M79" s="76" t="n">
        <f aca="false">IF($C$4="Attiecināmās izmaksas",IF('7a+c+n'!$Q79="A",'7a+c+n'!M79,0),0)</f>
        <v>0</v>
      </c>
      <c r="N79" s="76" t="n">
        <f aca="false">IF($C$4="Attiecināmās izmaksas",IF('7a+c+n'!$Q79="A",'7a+c+n'!N79,0),0)</f>
        <v>0</v>
      </c>
      <c r="O79" s="76" t="n">
        <f aca="false">IF($C$4="Attiecināmās izmaksas",IF('7a+c+n'!$Q79="A",'7a+c+n'!O79,0),0)</f>
        <v>0</v>
      </c>
      <c r="P79" s="76" t="n">
        <f aca="false">IF($C$4="Attiecināmās izmaksas",IF('7a+c+n'!$Q79="A",'7a+c+n'!P79,0),0)</f>
        <v>0</v>
      </c>
    </row>
    <row r="80" customFormat="false" ht="11.25" hidden="false" customHeight="false" outlineLevel="0" collapsed="false">
      <c r="A80" s="72" t="n">
        <f aca="false">IF(P80=0,0,IF(COUNTBLANK(P80)=1,0,COUNTA($P$14:P80)))</f>
        <v>0</v>
      </c>
      <c r="B80" s="76" t="n">
        <f aca="false">IF($C$4="Attiecināmās izmaksas",IF('7a+c+n'!$Q80="A",'7a+c+n'!B80,0),0)</f>
        <v>0</v>
      </c>
      <c r="C80" s="76" t="n">
        <f aca="false">IF($C$4="Attiecināmās izmaksas",IF('7a+c+n'!$Q80="A",'7a+c+n'!C80,0),0)</f>
        <v>0</v>
      </c>
      <c r="D80" s="76" t="n">
        <f aca="false">IF($C$4="Attiecināmās izmaksas",IF('7a+c+n'!$Q80="A",'7a+c+n'!D80,0),0)</f>
        <v>0</v>
      </c>
      <c r="E80" s="76"/>
      <c r="F80" s="76"/>
      <c r="G80" s="76"/>
      <c r="H80" s="76" t="n">
        <f aca="false">IF($C$4="Attiecināmās izmaksas",IF('7a+c+n'!$Q80="A",'7a+c+n'!H80,0),0)</f>
        <v>0</v>
      </c>
      <c r="I80" s="76"/>
      <c r="J80" s="76"/>
      <c r="K80" s="76" t="n">
        <f aca="false">IF($C$4="Attiecināmās izmaksas",IF('7a+c+n'!$Q80="A",'7a+c+n'!K80,0),0)</f>
        <v>0</v>
      </c>
      <c r="L80" s="76" t="n">
        <f aca="false">IF($C$4="Attiecināmās izmaksas",IF('7a+c+n'!$Q80="A",'7a+c+n'!L80,0),0)</f>
        <v>0</v>
      </c>
      <c r="M80" s="76" t="n">
        <f aca="false">IF($C$4="Attiecināmās izmaksas",IF('7a+c+n'!$Q80="A",'7a+c+n'!M80,0),0)</f>
        <v>0</v>
      </c>
      <c r="N80" s="76" t="n">
        <f aca="false">IF($C$4="Attiecināmās izmaksas",IF('7a+c+n'!$Q80="A",'7a+c+n'!N80,0),0)</f>
        <v>0</v>
      </c>
      <c r="O80" s="76" t="n">
        <f aca="false">IF($C$4="Attiecināmās izmaksas",IF('7a+c+n'!$Q80="A",'7a+c+n'!O80,0),0)</f>
        <v>0</v>
      </c>
      <c r="P80" s="76" t="n">
        <f aca="false">IF($C$4="Attiecināmās izmaksas",IF('7a+c+n'!$Q80="A",'7a+c+n'!P80,0),0)</f>
        <v>0</v>
      </c>
    </row>
    <row r="81" customFormat="false" ht="11.25" hidden="false" customHeight="false" outlineLevel="0" collapsed="false">
      <c r="A81" s="72" t="n">
        <f aca="false">IF(P81=0,0,IF(COUNTBLANK(P81)=1,0,COUNTA($P$14:P81)))</f>
        <v>0</v>
      </c>
      <c r="B81" s="76" t="n">
        <f aca="false">IF($C$4="Attiecināmās izmaksas",IF('7a+c+n'!$Q81="A",'7a+c+n'!B81,0),0)</f>
        <v>0</v>
      </c>
      <c r="C81" s="76" t="n">
        <f aca="false">IF($C$4="Attiecināmās izmaksas",IF('7a+c+n'!$Q81="A",'7a+c+n'!C81,0),0)</f>
        <v>0</v>
      </c>
      <c r="D81" s="76" t="n">
        <f aca="false">IF($C$4="Attiecināmās izmaksas",IF('7a+c+n'!$Q81="A",'7a+c+n'!D81,0),0)</f>
        <v>0</v>
      </c>
      <c r="E81" s="76"/>
      <c r="F81" s="76"/>
      <c r="G81" s="76"/>
      <c r="H81" s="76" t="n">
        <f aca="false">IF($C$4="Attiecināmās izmaksas",IF('7a+c+n'!$Q81="A",'7a+c+n'!H81,0),0)</f>
        <v>0</v>
      </c>
      <c r="I81" s="76"/>
      <c r="J81" s="76"/>
      <c r="K81" s="76" t="n">
        <f aca="false">IF($C$4="Attiecināmās izmaksas",IF('7a+c+n'!$Q81="A",'7a+c+n'!K81,0),0)</f>
        <v>0</v>
      </c>
      <c r="L81" s="76" t="n">
        <f aca="false">IF($C$4="Attiecināmās izmaksas",IF('7a+c+n'!$Q81="A",'7a+c+n'!L81,0),0)</f>
        <v>0</v>
      </c>
      <c r="M81" s="76" t="n">
        <f aca="false">IF($C$4="Attiecināmās izmaksas",IF('7a+c+n'!$Q81="A",'7a+c+n'!M81,0),0)</f>
        <v>0</v>
      </c>
      <c r="N81" s="76" t="n">
        <f aca="false">IF($C$4="Attiecināmās izmaksas",IF('7a+c+n'!$Q81="A",'7a+c+n'!N81,0),0)</f>
        <v>0</v>
      </c>
      <c r="O81" s="76" t="n">
        <f aca="false">IF($C$4="Attiecināmās izmaksas",IF('7a+c+n'!$Q81="A",'7a+c+n'!O81,0),0)</f>
        <v>0</v>
      </c>
      <c r="P81" s="76" t="n">
        <f aca="false">IF($C$4="Attiecināmās izmaksas",IF('7a+c+n'!$Q81="A",'7a+c+n'!P81,0),0)</f>
        <v>0</v>
      </c>
    </row>
    <row r="82" customFormat="false" ht="11.25" hidden="false" customHeight="false" outlineLevel="0" collapsed="false">
      <c r="A82" s="72" t="n">
        <f aca="false">IF(P82=0,0,IF(COUNTBLANK(P82)=1,0,COUNTA($P$14:P82)))</f>
        <v>0</v>
      </c>
      <c r="B82" s="76" t="n">
        <f aca="false">IF($C$4="Attiecināmās izmaksas",IF('7a+c+n'!$Q82="A",'7a+c+n'!B82,0),0)</f>
        <v>0</v>
      </c>
      <c r="C82" s="76" t="n">
        <f aca="false">IF($C$4="Attiecināmās izmaksas",IF('7a+c+n'!$Q82="A",'7a+c+n'!C82,0),0)</f>
        <v>0</v>
      </c>
      <c r="D82" s="76" t="n">
        <f aca="false">IF($C$4="Attiecināmās izmaksas",IF('7a+c+n'!$Q82="A",'7a+c+n'!D82,0),0)</f>
        <v>0</v>
      </c>
      <c r="E82" s="76"/>
      <c r="F82" s="76"/>
      <c r="G82" s="76"/>
      <c r="H82" s="76" t="n">
        <f aca="false">IF($C$4="Attiecināmās izmaksas",IF('7a+c+n'!$Q82="A",'7a+c+n'!H82,0),0)</f>
        <v>0</v>
      </c>
      <c r="I82" s="76"/>
      <c r="J82" s="76"/>
      <c r="K82" s="76" t="n">
        <f aca="false">IF($C$4="Attiecināmās izmaksas",IF('7a+c+n'!$Q82="A",'7a+c+n'!K82,0),0)</f>
        <v>0</v>
      </c>
      <c r="L82" s="76" t="n">
        <f aca="false">IF($C$4="Attiecināmās izmaksas",IF('7a+c+n'!$Q82="A",'7a+c+n'!L82,0),0)</f>
        <v>0</v>
      </c>
      <c r="M82" s="76" t="n">
        <f aca="false">IF($C$4="Attiecināmās izmaksas",IF('7a+c+n'!$Q82="A",'7a+c+n'!M82,0),0)</f>
        <v>0</v>
      </c>
      <c r="N82" s="76" t="n">
        <f aca="false">IF($C$4="Attiecināmās izmaksas",IF('7a+c+n'!$Q82="A",'7a+c+n'!N82,0),0)</f>
        <v>0</v>
      </c>
      <c r="O82" s="76" t="n">
        <f aca="false">IF($C$4="Attiecināmās izmaksas",IF('7a+c+n'!$Q82="A",'7a+c+n'!O82,0),0)</f>
        <v>0</v>
      </c>
      <c r="P82" s="76" t="n">
        <f aca="false">IF($C$4="Attiecināmās izmaksas",IF('7a+c+n'!$Q82="A",'7a+c+n'!P82,0),0)</f>
        <v>0</v>
      </c>
    </row>
    <row r="83" customFormat="false" ht="11.25" hidden="false" customHeight="false" outlineLevel="0" collapsed="false">
      <c r="A83" s="72" t="n">
        <f aca="false">IF(P83=0,0,IF(COUNTBLANK(P83)=1,0,COUNTA($P$14:P83)))</f>
        <v>0</v>
      </c>
      <c r="B83" s="76" t="n">
        <f aca="false">IF($C$4="Attiecināmās izmaksas",IF('7a+c+n'!$Q83="A",'7a+c+n'!B83,0),0)</f>
        <v>0</v>
      </c>
      <c r="C83" s="76" t="n">
        <f aca="false">IF($C$4="Attiecināmās izmaksas",IF('7a+c+n'!$Q83="A",'7a+c+n'!C83,0),0)</f>
        <v>0</v>
      </c>
      <c r="D83" s="76" t="n">
        <f aca="false">IF($C$4="Attiecināmās izmaksas",IF('7a+c+n'!$Q83="A",'7a+c+n'!D83,0),0)</f>
        <v>0</v>
      </c>
      <c r="E83" s="76"/>
      <c r="F83" s="76"/>
      <c r="G83" s="76"/>
      <c r="H83" s="76" t="n">
        <f aca="false">IF($C$4="Attiecināmās izmaksas",IF('7a+c+n'!$Q83="A",'7a+c+n'!H83,0),0)</f>
        <v>0</v>
      </c>
      <c r="I83" s="76"/>
      <c r="J83" s="76"/>
      <c r="K83" s="76" t="n">
        <f aca="false">IF($C$4="Attiecināmās izmaksas",IF('7a+c+n'!$Q83="A",'7a+c+n'!K83,0),0)</f>
        <v>0</v>
      </c>
      <c r="L83" s="76" t="n">
        <f aca="false">IF($C$4="Attiecināmās izmaksas",IF('7a+c+n'!$Q83="A",'7a+c+n'!L83,0),0)</f>
        <v>0</v>
      </c>
      <c r="M83" s="76" t="n">
        <f aca="false">IF($C$4="Attiecināmās izmaksas",IF('7a+c+n'!$Q83="A",'7a+c+n'!M83,0),0)</f>
        <v>0</v>
      </c>
      <c r="N83" s="76" t="n">
        <f aca="false">IF($C$4="Attiecināmās izmaksas",IF('7a+c+n'!$Q83="A",'7a+c+n'!N83,0),0)</f>
        <v>0</v>
      </c>
      <c r="O83" s="76" t="n">
        <f aca="false">IF($C$4="Attiecināmās izmaksas",IF('7a+c+n'!$Q83="A",'7a+c+n'!O83,0),0)</f>
        <v>0</v>
      </c>
      <c r="P83" s="76" t="n">
        <f aca="false">IF($C$4="Attiecināmās izmaksas",IF('7a+c+n'!$Q83="A",'7a+c+n'!P83,0),0)</f>
        <v>0</v>
      </c>
    </row>
    <row r="84" customFormat="false" ht="11.25" hidden="false" customHeight="false" outlineLevel="0" collapsed="false">
      <c r="A84" s="72" t="n">
        <f aca="false">IF(P84=0,0,IF(COUNTBLANK(P84)=1,0,COUNTA($P$14:P84)))</f>
        <v>0</v>
      </c>
      <c r="B84" s="76" t="n">
        <f aca="false">IF($C$4="Attiecināmās izmaksas",IF('7a+c+n'!$Q84="A",'7a+c+n'!B84,0),0)</f>
        <v>0</v>
      </c>
      <c r="C84" s="76" t="n">
        <f aca="false">IF($C$4="Attiecināmās izmaksas",IF('7a+c+n'!$Q84="A",'7a+c+n'!C84,0),0)</f>
        <v>0</v>
      </c>
      <c r="D84" s="76" t="n">
        <f aca="false">IF($C$4="Attiecināmās izmaksas",IF('7a+c+n'!$Q84="A",'7a+c+n'!D84,0),0)</f>
        <v>0</v>
      </c>
      <c r="E84" s="76"/>
      <c r="F84" s="76"/>
      <c r="G84" s="76"/>
      <c r="H84" s="76" t="n">
        <f aca="false">IF($C$4="Attiecināmās izmaksas",IF('7a+c+n'!$Q84="A",'7a+c+n'!H84,0),0)</f>
        <v>0</v>
      </c>
      <c r="I84" s="76"/>
      <c r="J84" s="76"/>
      <c r="K84" s="76" t="n">
        <f aca="false">IF($C$4="Attiecināmās izmaksas",IF('7a+c+n'!$Q84="A",'7a+c+n'!K84,0),0)</f>
        <v>0</v>
      </c>
      <c r="L84" s="76" t="n">
        <f aca="false">IF($C$4="Attiecināmās izmaksas",IF('7a+c+n'!$Q84="A",'7a+c+n'!L84,0),0)</f>
        <v>0</v>
      </c>
      <c r="M84" s="76" t="n">
        <f aca="false">IF($C$4="Attiecināmās izmaksas",IF('7a+c+n'!$Q84="A",'7a+c+n'!M84,0),0)</f>
        <v>0</v>
      </c>
      <c r="N84" s="76" t="n">
        <f aca="false">IF($C$4="Attiecināmās izmaksas",IF('7a+c+n'!$Q84="A",'7a+c+n'!N84,0),0)</f>
        <v>0</v>
      </c>
      <c r="O84" s="76" t="n">
        <f aca="false">IF($C$4="Attiecināmās izmaksas",IF('7a+c+n'!$Q84="A",'7a+c+n'!O84,0),0)</f>
        <v>0</v>
      </c>
      <c r="P84" s="76" t="n">
        <f aca="false">IF($C$4="Attiecināmās izmaksas",IF('7a+c+n'!$Q84="A",'7a+c+n'!P84,0),0)</f>
        <v>0</v>
      </c>
    </row>
    <row r="85" customFormat="false" ht="11.25" hidden="false" customHeight="false" outlineLevel="0" collapsed="false">
      <c r="A85" s="72" t="n">
        <f aca="false">IF(P85=0,0,IF(COUNTBLANK(P85)=1,0,COUNTA($P$14:P85)))</f>
        <v>0</v>
      </c>
      <c r="B85" s="76" t="n">
        <f aca="false">IF($C$4="Attiecināmās izmaksas",IF('7a+c+n'!$Q85="A",'7a+c+n'!B85,0),0)</f>
        <v>0</v>
      </c>
      <c r="C85" s="76" t="n">
        <f aca="false">IF($C$4="Attiecināmās izmaksas",IF('7a+c+n'!$Q85="A",'7a+c+n'!C85,0),0)</f>
        <v>0</v>
      </c>
      <c r="D85" s="76" t="n">
        <f aca="false">IF($C$4="Attiecināmās izmaksas",IF('7a+c+n'!$Q85="A",'7a+c+n'!D85,0),0)</f>
        <v>0</v>
      </c>
      <c r="E85" s="76"/>
      <c r="F85" s="76"/>
      <c r="G85" s="76"/>
      <c r="H85" s="76" t="n">
        <f aca="false">IF($C$4="Attiecināmās izmaksas",IF('7a+c+n'!$Q85="A",'7a+c+n'!H85,0),0)</f>
        <v>0</v>
      </c>
      <c r="I85" s="76"/>
      <c r="J85" s="76"/>
      <c r="K85" s="76" t="n">
        <f aca="false">IF($C$4="Attiecināmās izmaksas",IF('7a+c+n'!$Q85="A",'7a+c+n'!K85,0),0)</f>
        <v>0</v>
      </c>
      <c r="L85" s="76" t="n">
        <f aca="false">IF($C$4="Attiecināmās izmaksas",IF('7a+c+n'!$Q85="A",'7a+c+n'!L85,0),0)</f>
        <v>0</v>
      </c>
      <c r="M85" s="76" t="n">
        <f aca="false">IF($C$4="Attiecināmās izmaksas",IF('7a+c+n'!$Q85="A",'7a+c+n'!M85,0),0)</f>
        <v>0</v>
      </c>
      <c r="N85" s="76" t="n">
        <f aca="false">IF($C$4="Attiecināmās izmaksas",IF('7a+c+n'!$Q85="A",'7a+c+n'!N85,0),0)</f>
        <v>0</v>
      </c>
      <c r="O85" s="76" t="n">
        <f aca="false">IF($C$4="Attiecināmās izmaksas",IF('7a+c+n'!$Q85="A",'7a+c+n'!O85,0),0)</f>
        <v>0</v>
      </c>
      <c r="P85" s="76" t="n">
        <f aca="false">IF($C$4="Attiecināmās izmaksas",IF('7a+c+n'!$Q85="A",'7a+c+n'!P85,0),0)</f>
        <v>0</v>
      </c>
    </row>
    <row r="86" customFormat="false" ht="11.25" hidden="false" customHeight="false" outlineLevel="0" collapsed="false">
      <c r="A86" s="72" t="n">
        <f aca="false">IF(P86=0,0,IF(COUNTBLANK(P86)=1,0,COUNTA($P$14:P86)))</f>
        <v>0</v>
      </c>
      <c r="B86" s="76" t="n">
        <f aca="false">IF($C$4="Attiecināmās izmaksas",IF('7a+c+n'!$Q86="A",'7a+c+n'!B86,0),0)</f>
        <v>0</v>
      </c>
      <c r="C86" s="76" t="n">
        <f aca="false">IF($C$4="Attiecināmās izmaksas",IF('7a+c+n'!$Q86="A",'7a+c+n'!C86,0),0)</f>
        <v>0</v>
      </c>
      <c r="D86" s="76" t="n">
        <f aca="false">IF($C$4="Attiecināmās izmaksas",IF('7a+c+n'!$Q86="A",'7a+c+n'!D86,0),0)</f>
        <v>0</v>
      </c>
      <c r="E86" s="76"/>
      <c r="F86" s="76"/>
      <c r="G86" s="76"/>
      <c r="H86" s="76" t="n">
        <f aca="false">IF($C$4="Attiecināmās izmaksas",IF('7a+c+n'!$Q86="A",'7a+c+n'!H86,0),0)</f>
        <v>0</v>
      </c>
      <c r="I86" s="76"/>
      <c r="J86" s="76"/>
      <c r="K86" s="76" t="n">
        <f aca="false">IF($C$4="Attiecināmās izmaksas",IF('7a+c+n'!$Q86="A",'7a+c+n'!K86,0),0)</f>
        <v>0</v>
      </c>
      <c r="L86" s="76" t="n">
        <f aca="false">IF($C$4="Attiecināmās izmaksas",IF('7a+c+n'!$Q86="A",'7a+c+n'!L86,0),0)</f>
        <v>0</v>
      </c>
      <c r="M86" s="76" t="n">
        <f aca="false">IF($C$4="Attiecināmās izmaksas",IF('7a+c+n'!$Q86="A",'7a+c+n'!M86,0),0)</f>
        <v>0</v>
      </c>
      <c r="N86" s="76" t="n">
        <f aca="false">IF($C$4="Attiecināmās izmaksas",IF('7a+c+n'!$Q86="A",'7a+c+n'!N86,0),0)</f>
        <v>0</v>
      </c>
      <c r="O86" s="76" t="n">
        <f aca="false">IF($C$4="Attiecināmās izmaksas",IF('7a+c+n'!$Q86="A",'7a+c+n'!O86,0),0)</f>
        <v>0</v>
      </c>
      <c r="P86" s="76" t="n">
        <f aca="false">IF($C$4="Attiecināmās izmaksas",IF('7a+c+n'!$Q86="A",'7a+c+n'!P86,0),0)</f>
        <v>0</v>
      </c>
    </row>
    <row r="87" customFormat="false" ht="11.25" hidden="false" customHeight="false" outlineLevel="0" collapsed="false">
      <c r="A87" s="72" t="n">
        <f aca="false">IF(P87=0,0,IF(COUNTBLANK(P87)=1,0,COUNTA($P$14:P87)))</f>
        <v>0</v>
      </c>
      <c r="B87" s="76" t="n">
        <f aca="false">IF($C$4="Attiecināmās izmaksas",IF('7a+c+n'!$Q87="A",'7a+c+n'!B87,0),0)</f>
        <v>0</v>
      </c>
      <c r="C87" s="76" t="n">
        <f aca="false">IF($C$4="Attiecināmās izmaksas",IF('7a+c+n'!$Q87="A",'7a+c+n'!C87,0),0)</f>
        <v>0</v>
      </c>
      <c r="D87" s="76" t="n">
        <f aca="false">IF($C$4="Attiecināmās izmaksas",IF('7a+c+n'!$Q87="A",'7a+c+n'!D87,0),0)</f>
        <v>0</v>
      </c>
      <c r="E87" s="76"/>
      <c r="F87" s="76"/>
      <c r="G87" s="76"/>
      <c r="H87" s="76" t="n">
        <f aca="false">IF($C$4="Attiecināmās izmaksas",IF('7a+c+n'!$Q87="A",'7a+c+n'!H87,0),0)</f>
        <v>0</v>
      </c>
      <c r="I87" s="76"/>
      <c r="J87" s="76"/>
      <c r="K87" s="76" t="n">
        <f aca="false">IF($C$4="Attiecināmās izmaksas",IF('7a+c+n'!$Q87="A",'7a+c+n'!K87,0),0)</f>
        <v>0</v>
      </c>
      <c r="L87" s="76" t="n">
        <f aca="false">IF($C$4="Attiecināmās izmaksas",IF('7a+c+n'!$Q87="A",'7a+c+n'!L87,0),0)</f>
        <v>0</v>
      </c>
      <c r="M87" s="76" t="n">
        <f aca="false">IF($C$4="Attiecināmās izmaksas",IF('7a+c+n'!$Q87="A",'7a+c+n'!M87,0),0)</f>
        <v>0</v>
      </c>
      <c r="N87" s="76" t="n">
        <f aca="false">IF($C$4="Attiecināmās izmaksas",IF('7a+c+n'!$Q87="A",'7a+c+n'!N87,0),0)</f>
        <v>0</v>
      </c>
      <c r="O87" s="76" t="n">
        <f aca="false">IF($C$4="Attiecināmās izmaksas",IF('7a+c+n'!$Q87="A",'7a+c+n'!O87,0),0)</f>
        <v>0</v>
      </c>
      <c r="P87" s="76" t="n">
        <f aca="false">IF($C$4="Attiecināmās izmaksas",IF('7a+c+n'!$Q87="A",'7a+c+n'!P87,0),0)</f>
        <v>0</v>
      </c>
    </row>
    <row r="88" customFormat="false" ht="11.25" hidden="false" customHeight="false" outlineLevel="0" collapsed="false">
      <c r="A88" s="72" t="n">
        <f aca="false">IF(P88=0,0,IF(COUNTBLANK(P88)=1,0,COUNTA($P$14:P88)))</f>
        <v>0</v>
      </c>
      <c r="B88" s="76" t="n">
        <f aca="false">IF($C$4="Attiecināmās izmaksas",IF('7a+c+n'!$Q88="A",'7a+c+n'!B88,0),0)</f>
        <v>0</v>
      </c>
      <c r="C88" s="76" t="n">
        <f aca="false">IF($C$4="Attiecināmās izmaksas",IF('7a+c+n'!$Q88="A",'7a+c+n'!C88,0),0)</f>
        <v>0</v>
      </c>
      <c r="D88" s="76" t="n">
        <f aca="false">IF($C$4="Attiecināmās izmaksas",IF('7a+c+n'!$Q88="A",'7a+c+n'!D88,0),0)</f>
        <v>0</v>
      </c>
      <c r="E88" s="76"/>
      <c r="F88" s="76"/>
      <c r="G88" s="76"/>
      <c r="H88" s="76" t="n">
        <f aca="false">IF($C$4="Attiecināmās izmaksas",IF('7a+c+n'!$Q88="A",'7a+c+n'!H88,0),0)</f>
        <v>0</v>
      </c>
      <c r="I88" s="76"/>
      <c r="J88" s="76"/>
      <c r="K88" s="76" t="n">
        <f aca="false">IF($C$4="Attiecināmās izmaksas",IF('7a+c+n'!$Q88="A",'7a+c+n'!K88,0),0)</f>
        <v>0</v>
      </c>
      <c r="L88" s="76" t="n">
        <f aca="false">IF($C$4="Attiecināmās izmaksas",IF('7a+c+n'!$Q88="A",'7a+c+n'!L88,0),0)</f>
        <v>0</v>
      </c>
      <c r="M88" s="76" t="n">
        <f aca="false">IF($C$4="Attiecināmās izmaksas",IF('7a+c+n'!$Q88="A",'7a+c+n'!M88,0),0)</f>
        <v>0</v>
      </c>
      <c r="N88" s="76" t="n">
        <f aca="false">IF($C$4="Attiecināmās izmaksas",IF('7a+c+n'!$Q88="A",'7a+c+n'!N88,0),0)</f>
        <v>0</v>
      </c>
      <c r="O88" s="76" t="n">
        <f aca="false">IF($C$4="Attiecināmās izmaksas",IF('7a+c+n'!$Q88="A",'7a+c+n'!O88,0),0)</f>
        <v>0</v>
      </c>
      <c r="P88" s="76" t="n">
        <f aca="false">IF($C$4="Attiecināmās izmaksas",IF('7a+c+n'!$Q88="A",'7a+c+n'!P88,0),0)</f>
        <v>0</v>
      </c>
    </row>
    <row r="89" customFormat="false" ht="11.25" hidden="false" customHeight="false" outlineLevel="0" collapsed="false">
      <c r="A89" s="72" t="n">
        <f aca="false">IF(P89=0,0,IF(COUNTBLANK(P89)=1,0,COUNTA($P$14:P89)))</f>
        <v>0</v>
      </c>
      <c r="B89" s="76" t="n">
        <f aca="false">IF($C$4="Attiecināmās izmaksas",IF('7a+c+n'!$Q89="A",'7a+c+n'!B89,0),0)</f>
        <v>0</v>
      </c>
      <c r="C89" s="76" t="n">
        <f aca="false">IF($C$4="Attiecināmās izmaksas",IF('7a+c+n'!$Q89="A",'7a+c+n'!C89,0),0)</f>
        <v>0</v>
      </c>
      <c r="D89" s="76" t="n">
        <f aca="false">IF($C$4="Attiecināmās izmaksas",IF('7a+c+n'!$Q89="A",'7a+c+n'!D89,0),0)</f>
        <v>0</v>
      </c>
      <c r="E89" s="76"/>
      <c r="F89" s="76"/>
      <c r="G89" s="76"/>
      <c r="H89" s="76" t="n">
        <f aca="false">IF($C$4="Attiecināmās izmaksas",IF('7a+c+n'!$Q89="A",'7a+c+n'!H89,0),0)</f>
        <v>0</v>
      </c>
      <c r="I89" s="76"/>
      <c r="J89" s="76"/>
      <c r="K89" s="76" t="n">
        <f aca="false">IF($C$4="Attiecināmās izmaksas",IF('7a+c+n'!$Q89="A",'7a+c+n'!K89,0),0)</f>
        <v>0</v>
      </c>
      <c r="L89" s="76" t="n">
        <f aca="false">IF($C$4="Attiecināmās izmaksas",IF('7a+c+n'!$Q89="A",'7a+c+n'!L89,0),0)</f>
        <v>0</v>
      </c>
      <c r="M89" s="76" t="n">
        <f aca="false">IF($C$4="Attiecināmās izmaksas",IF('7a+c+n'!$Q89="A",'7a+c+n'!M89,0),0)</f>
        <v>0</v>
      </c>
      <c r="N89" s="76" t="n">
        <f aca="false">IF($C$4="Attiecināmās izmaksas",IF('7a+c+n'!$Q89="A",'7a+c+n'!N89,0),0)</f>
        <v>0</v>
      </c>
      <c r="O89" s="76" t="n">
        <f aca="false">IF($C$4="Attiecināmās izmaksas",IF('7a+c+n'!$Q89="A",'7a+c+n'!O89,0),0)</f>
        <v>0</v>
      </c>
      <c r="P89" s="76" t="n">
        <f aca="false">IF($C$4="Attiecināmās izmaksas",IF('7a+c+n'!$Q89="A",'7a+c+n'!P89,0),0)</f>
        <v>0</v>
      </c>
    </row>
    <row r="90" customFormat="false" ht="11.25" hidden="false" customHeight="false" outlineLevel="0" collapsed="false">
      <c r="A90" s="72" t="n">
        <f aca="false">IF(P90=0,0,IF(COUNTBLANK(P90)=1,0,COUNTA($P$14:P90)))</f>
        <v>0</v>
      </c>
      <c r="B90" s="76" t="n">
        <f aca="false">IF($C$4="Attiecināmās izmaksas",IF('7a+c+n'!$Q90="A",'7a+c+n'!B90,0),0)</f>
        <v>0</v>
      </c>
      <c r="C90" s="76" t="n">
        <f aca="false">IF($C$4="Attiecināmās izmaksas",IF('7a+c+n'!$Q90="A",'7a+c+n'!C90,0),0)</f>
        <v>0</v>
      </c>
      <c r="D90" s="76" t="n">
        <f aca="false">IF($C$4="Attiecināmās izmaksas",IF('7a+c+n'!$Q90="A",'7a+c+n'!D90,0),0)</f>
        <v>0</v>
      </c>
      <c r="E90" s="76"/>
      <c r="F90" s="76"/>
      <c r="G90" s="76"/>
      <c r="H90" s="76" t="n">
        <f aca="false">IF($C$4="Attiecināmās izmaksas",IF('7a+c+n'!$Q90="A",'7a+c+n'!H90,0),0)</f>
        <v>0</v>
      </c>
      <c r="I90" s="76"/>
      <c r="J90" s="76"/>
      <c r="K90" s="76" t="n">
        <f aca="false">IF($C$4="Attiecināmās izmaksas",IF('7a+c+n'!$Q90="A",'7a+c+n'!K90,0),0)</f>
        <v>0</v>
      </c>
      <c r="L90" s="76" t="n">
        <f aca="false">IF($C$4="Attiecināmās izmaksas",IF('7a+c+n'!$Q90="A",'7a+c+n'!L90,0),0)</f>
        <v>0</v>
      </c>
      <c r="M90" s="76" t="n">
        <f aca="false">IF($C$4="Attiecināmās izmaksas",IF('7a+c+n'!$Q90="A",'7a+c+n'!M90,0),0)</f>
        <v>0</v>
      </c>
      <c r="N90" s="76" t="n">
        <f aca="false">IF($C$4="Attiecināmās izmaksas",IF('7a+c+n'!$Q90="A",'7a+c+n'!N90,0),0)</f>
        <v>0</v>
      </c>
      <c r="O90" s="76" t="n">
        <f aca="false">IF($C$4="Attiecināmās izmaksas",IF('7a+c+n'!$Q90="A",'7a+c+n'!O90,0),0)</f>
        <v>0</v>
      </c>
      <c r="P90" s="76" t="n">
        <f aca="false">IF($C$4="Attiecināmās izmaksas",IF('7a+c+n'!$Q90="A",'7a+c+n'!P90,0),0)</f>
        <v>0</v>
      </c>
    </row>
    <row r="91" customFormat="false" ht="11.25" hidden="false" customHeight="false" outlineLevel="0" collapsed="false">
      <c r="A91" s="72" t="n">
        <f aca="false">IF(P91=0,0,IF(COUNTBLANK(P91)=1,0,COUNTA($P$14:P91)))</f>
        <v>0</v>
      </c>
      <c r="B91" s="76" t="n">
        <f aca="false">IF($C$4="Attiecināmās izmaksas",IF('7a+c+n'!$Q91="A",'7a+c+n'!B91,0),0)</f>
        <v>0</v>
      </c>
      <c r="C91" s="76" t="n">
        <f aca="false">IF($C$4="Attiecināmās izmaksas",IF('7a+c+n'!$Q91="A",'7a+c+n'!C91,0),0)</f>
        <v>0</v>
      </c>
      <c r="D91" s="76" t="n">
        <f aca="false">IF($C$4="Attiecināmās izmaksas",IF('7a+c+n'!$Q91="A",'7a+c+n'!D91,0),0)</f>
        <v>0</v>
      </c>
      <c r="E91" s="76"/>
      <c r="F91" s="76"/>
      <c r="G91" s="76"/>
      <c r="H91" s="76" t="n">
        <f aca="false">IF($C$4="Attiecināmās izmaksas",IF('7a+c+n'!$Q91="A",'7a+c+n'!H91,0),0)</f>
        <v>0</v>
      </c>
      <c r="I91" s="76"/>
      <c r="J91" s="76"/>
      <c r="K91" s="76" t="n">
        <f aca="false">IF($C$4="Attiecināmās izmaksas",IF('7a+c+n'!$Q91="A",'7a+c+n'!K91,0),0)</f>
        <v>0</v>
      </c>
      <c r="L91" s="76" t="n">
        <f aca="false">IF($C$4="Attiecināmās izmaksas",IF('7a+c+n'!$Q91="A",'7a+c+n'!L91,0),0)</f>
        <v>0</v>
      </c>
      <c r="M91" s="76" t="n">
        <f aca="false">IF($C$4="Attiecināmās izmaksas",IF('7a+c+n'!$Q91="A",'7a+c+n'!M91,0),0)</f>
        <v>0</v>
      </c>
      <c r="N91" s="76" t="n">
        <f aca="false">IF($C$4="Attiecināmās izmaksas",IF('7a+c+n'!$Q91="A",'7a+c+n'!N91,0),0)</f>
        <v>0</v>
      </c>
      <c r="O91" s="76" t="n">
        <f aca="false">IF($C$4="Attiecināmās izmaksas",IF('7a+c+n'!$Q91="A",'7a+c+n'!O91,0),0)</f>
        <v>0</v>
      </c>
      <c r="P91" s="76" t="n">
        <f aca="false">IF($C$4="Attiecināmās izmaksas",IF('7a+c+n'!$Q91="A",'7a+c+n'!P91,0),0)</f>
        <v>0</v>
      </c>
    </row>
    <row r="92" customFormat="false" ht="11.25" hidden="false" customHeight="false" outlineLevel="0" collapsed="false">
      <c r="A92" s="72" t="n">
        <f aca="false">IF(P92=0,0,IF(COUNTBLANK(P92)=1,0,COUNTA($P$14:P92)))</f>
        <v>0</v>
      </c>
      <c r="B92" s="76" t="n">
        <f aca="false">IF($C$4="Attiecināmās izmaksas",IF('7a+c+n'!$Q92="A",'7a+c+n'!B92,0),0)</f>
        <v>0</v>
      </c>
      <c r="C92" s="76" t="n">
        <f aca="false">IF($C$4="Attiecināmās izmaksas",IF('7a+c+n'!$Q92="A",'7a+c+n'!C92,0),0)</f>
        <v>0</v>
      </c>
      <c r="D92" s="76" t="n">
        <f aca="false">IF($C$4="Attiecināmās izmaksas",IF('7a+c+n'!$Q92="A",'7a+c+n'!D92,0),0)</f>
        <v>0</v>
      </c>
      <c r="E92" s="76"/>
      <c r="F92" s="76"/>
      <c r="G92" s="76"/>
      <c r="H92" s="76" t="n">
        <f aca="false">IF($C$4="Attiecināmās izmaksas",IF('7a+c+n'!$Q92="A",'7a+c+n'!H92,0),0)</f>
        <v>0</v>
      </c>
      <c r="I92" s="76"/>
      <c r="J92" s="76"/>
      <c r="K92" s="76" t="n">
        <f aca="false">IF($C$4="Attiecināmās izmaksas",IF('7a+c+n'!$Q92="A",'7a+c+n'!K92,0),0)</f>
        <v>0</v>
      </c>
      <c r="L92" s="76" t="n">
        <f aca="false">IF($C$4="Attiecināmās izmaksas",IF('7a+c+n'!$Q92="A",'7a+c+n'!L92,0),0)</f>
        <v>0</v>
      </c>
      <c r="M92" s="76" t="n">
        <f aca="false">IF($C$4="Attiecināmās izmaksas",IF('7a+c+n'!$Q92="A",'7a+c+n'!M92,0),0)</f>
        <v>0</v>
      </c>
      <c r="N92" s="76" t="n">
        <f aca="false">IF($C$4="Attiecināmās izmaksas",IF('7a+c+n'!$Q92="A",'7a+c+n'!N92,0),0)</f>
        <v>0</v>
      </c>
      <c r="O92" s="76" t="n">
        <f aca="false">IF($C$4="Attiecināmās izmaksas",IF('7a+c+n'!$Q92="A",'7a+c+n'!O92,0),0)</f>
        <v>0</v>
      </c>
      <c r="P92" s="76" t="n">
        <f aca="false">IF($C$4="Attiecināmās izmaksas",IF('7a+c+n'!$Q92="A",'7a+c+n'!P92,0),0)</f>
        <v>0</v>
      </c>
    </row>
    <row r="93" customFormat="false" ht="11.25" hidden="false" customHeight="false" outlineLevel="0" collapsed="false">
      <c r="A93" s="72" t="n">
        <f aca="false">IF(P93=0,0,IF(COUNTBLANK(P93)=1,0,COUNTA($P$14:P93)))</f>
        <v>0</v>
      </c>
      <c r="B93" s="76" t="n">
        <f aca="false">IF($C$4="Attiecināmās izmaksas",IF('7a+c+n'!$Q93="A",'7a+c+n'!B93,0),0)</f>
        <v>0</v>
      </c>
      <c r="C93" s="76" t="n">
        <f aca="false">IF($C$4="Attiecināmās izmaksas",IF('7a+c+n'!$Q93="A",'7a+c+n'!C93,0),0)</f>
        <v>0</v>
      </c>
      <c r="D93" s="76" t="n">
        <f aca="false">IF($C$4="Attiecināmās izmaksas",IF('7a+c+n'!$Q93="A",'7a+c+n'!D93,0),0)</f>
        <v>0</v>
      </c>
      <c r="E93" s="76"/>
      <c r="F93" s="76"/>
      <c r="G93" s="76"/>
      <c r="H93" s="76" t="n">
        <f aca="false">IF($C$4="Attiecināmās izmaksas",IF('7a+c+n'!$Q93="A",'7a+c+n'!H93,0),0)</f>
        <v>0</v>
      </c>
      <c r="I93" s="76"/>
      <c r="J93" s="76"/>
      <c r="K93" s="76" t="n">
        <f aca="false">IF($C$4="Attiecināmās izmaksas",IF('7a+c+n'!$Q93="A",'7a+c+n'!K93,0),0)</f>
        <v>0</v>
      </c>
      <c r="L93" s="76" t="n">
        <f aca="false">IF($C$4="Attiecināmās izmaksas",IF('7a+c+n'!$Q93="A",'7a+c+n'!L93,0),0)</f>
        <v>0</v>
      </c>
      <c r="M93" s="76" t="n">
        <f aca="false">IF($C$4="Attiecināmās izmaksas",IF('7a+c+n'!$Q93="A",'7a+c+n'!M93,0),0)</f>
        <v>0</v>
      </c>
      <c r="N93" s="76" t="n">
        <f aca="false">IF($C$4="Attiecināmās izmaksas",IF('7a+c+n'!$Q93="A",'7a+c+n'!N93,0),0)</f>
        <v>0</v>
      </c>
      <c r="O93" s="76" t="n">
        <f aca="false">IF($C$4="Attiecināmās izmaksas",IF('7a+c+n'!$Q93="A",'7a+c+n'!O93,0),0)</f>
        <v>0</v>
      </c>
      <c r="P93" s="76" t="n">
        <f aca="false">IF($C$4="Attiecināmās izmaksas",IF('7a+c+n'!$Q93="A",'7a+c+n'!P93,0),0)</f>
        <v>0</v>
      </c>
    </row>
    <row r="94" customFormat="false" ht="11.25" hidden="false" customHeight="false" outlineLevel="0" collapsed="false">
      <c r="A94" s="72" t="n">
        <f aca="false">IF(P94=0,0,IF(COUNTBLANK(P94)=1,0,COUNTA($P$14:P94)))</f>
        <v>0</v>
      </c>
      <c r="B94" s="76" t="n">
        <f aca="false">IF($C$4="Attiecināmās izmaksas",IF('7a+c+n'!$Q94="A",'7a+c+n'!B94,0),0)</f>
        <v>0</v>
      </c>
      <c r="C94" s="76" t="n">
        <f aca="false">IF($C$4="Attiecināmās izmaksas",IF('7a+c+n'!$Q94="A",'7a+c+n'!C94,0),0)</f>
        <v>0</v>
      </c>
      <c r="D94" s="76" t="n">
        <f aca="false">IF($C$4="Attiecināmās izmaksas",IF('7a+c+n'!$Q94="A",'7a+c+n'!D94,0),0)</f>
        <v>0</v>
      </c>
      <c r="E94" s="76"/>
      <c r="F94" s="76"/>
      <c r="G94" s="76"/>
      <c r="H94" s="76" t="n">
        <f aca="false">IF($C$4="Attiecināmās izmaksas",IF('7a+c+n'!$Q94="A",'7a+c+n'!H94,0),0)</f>
        <v>0</v>
      </c>
      <c r="I94" s="76"/>
      <c r="J94" s="76"/>
      <c r="K94" s="76" t="n">
        <f aca="false">IF($C$4="Attiecināmās izmaksas",IF('7a+c+n'!$Q94="A",'7a+c+n'!K94,0),0)</f>
        <v>0</v>
      </c>
      <c r="L94" s="76" t="n">
        <f aca="false">IF($C$4="Attiecināmās izmaksas",IF('7a+c+n'!$Q94="A",'7a+c+n'!L94,0),0)</f>
        <v>0</v>
      </c>
      <c r="M94" s="76" t="n">
        <f aca="false">IF($C$4="Attiecināmās izmaksas",IF('7a+c+n'!$Q94="A",'7a+c+n'!M94,0),0)</f>
        <v>0</v>
      </c>
      <c r="N94" s="76" t="n">
        <f aca="false">IF($C$4="Attiecināmās izmaksas",IF('7a+c+n'!$Q94="A",'7a+c+n'!N94,0),0)</f>
        <v>0</v>
      </c>
      <c r="O94" s="76" t="n">
        <f aca="false">IF($C$4="Attiecināmās izmaksas",IF('7a+c+n'!$Q94="A",'7a+c+n'!O94,0),0)</f>
        <v>0</v>
      </c>
      <c r="P94" s="76" t="n">
        <f aca="false">IF($C$4="Attiecināmās izmaksas",IF('7a+c+n'!$Q94="A",'7a+c+n'!P94,0),0)</f>
        <v>0</v>
      </c>
    </row>
    <row r="95" customFormat="false" ht="11.25" hidden="false" customHeight="false" outlineLevel="0" collapsed="false">
      <c r="A95" s="72" t="n">
        <f aca="false">IF(P95=0,0,IF(COUNTBLANK(P95)=1,0,COUNTA($P$14:P95)))</f>
        <v>0</v>
      </c>
      <c r="B95" s="76" t="n">
        <f aca="false">IF($C$4="Attiecināmās izmaksas",IF('7a+c+n'!$Q95="A",'7a+c+n'!B95,0),0)</f>
        <v>0</v>
      </c>
      <c r="C95" s="76" t="n">
        <f aca="false">IF($C$4="Attiecināmās izmaksas",IF('7a+c+n'!$Q95="A",'7a+c+n'!C95,0),0)</f>
        <v>0</v>
      </c>
      <c r="D95" s="76" t="n">
        <f aca="false">IF($C$4="Attiecināmās izmaksas",IF('7a+c+n'!$Q95="A",'7a+c+n'!D95,0),0)</f>
        <v>0</v>
      </c>
      <c r="E95" s="76"/>
      <c r="F95" s="76"/>
      <c r="G95" s="76"/>
      <c r="H95" s="76" t="n">
        <f aca="false">IF($C$4="Attiecināmās izmaksas",IF('7a+c+n'!$Q95="A",'7a+c+n'!H95,0),0)</f>
        <v>0</v>
      </c>
      <c r="I95" s="76"/>
      <c r="J95" s="76"/>
      <c r="K95" s="76" t="n">
        <f aca="false">IF($C$4="Attiecināmās izmaksas",IF('7a+c+n'!$Q95="A",'7a+c+n'!K95,0),0)</f>
        <v>0</v>
      </c>
      <c r="L95" s="76" t="n">
        <f aca="false">IF($C$4="Attiecināmās izmaksas",IF('7a+c+n'!$Q95="A",'7a+c+n'!L95,0),0)</f>
        <v>0</v>
      </c>
      <c r="M95" s="76" t="n">
        <f aca="false">IF($C$4="Attiecināmās izmaksas",IF('7a+c+n'!$Q95="A",'7a+c+n'!M95,0),0)</f>
        <v>0</v>
      </c>
      <c r="N95" s="76" t="n">
        <f aca="false">IF($C$4="Attiecināmās izmaksas",IF('7a+c+n'!$Q95="A",'7a+c+n'!N95,0),0)</f>
        <v>0</v>
      </c>
      <c r="O95" s="76" t="n">
        <f aca="false">IF($C$4="Attiecināmās izmaksas",IF('7a+c+n'!$Q95="A",'7a+c+n'!O95,0),0)</f>
        <v>0</v>
      </c>
      <c r="P95" s="76" t="n">
        <f aca="false">IF($C$4="Attiecināmās izmaksas",IF('7a+c+n'!$Q95="A",'7a+c+n'!P95,0),0)</f>
        <v>0</v>
      </c>
    </row>
    <row r="96" customFormat="false" ht="11.25" hidden="false" customHeight="false" outlineLevel="0" collapsed="false">
      <c r="A96" s="72" t="n">
        <f aca="false">IF(P96=0,0,IF(COUNTBLANK(P96)=1,0,COUNTA($P$14:P96)))</f>
        <v>0</v>
      </c>
      <c r="B96" s="76" t="n">
        <f aca="false">IF($C$4="Attiecināmās izmaksas",IF('7a+c+n'!$Q96="A",'7a+c+n'!B96,0),0)</f>
        <v>0</v>
      </c>
      <c r="C96" s="76" t="n">
        <f aca="false">IF($C$4="Attiecināmās izmaksas",IF('7a+c+n'!$Q96="A",'7a+c+n'!C96,0),0)</f>
        <v>0</v>
      </c>
      <c r="D96" s="76" t="n">
        <f aca="false">IF($C$4="Attiecināmās izmaksas",IF('7a+c+n'!$Q96="A",'7a+c+n'!D96,0),0)</f>
        <v>0</v>
      </c>
      <c r="E96" s="76"/>
      <c r="F96" s="76"/>
      <c r="G96" s="76"/>
      <c r="H96" s="76" t="n">
        <f aca="false">IF($C$4="Attiecināmās izmaksas",IF('7a+c+n'!$Q96="A",'7a+c+n'!H96,0),0)</f>
        <v>0</v>
      </c>
      <c r="I96" s="76"/>
      <c r="J96" s="76"/>
      <c r="K96" s="76" t="n">
        <f aca="false">IF($C$4="Attiecināmās izmaksas",IF('7a+c+n'!$Q96="A",'7a+c+n'!K96,0),0)</f>
        <v>0</v>
      </c>
      <c r="L96" s="76" t="n">
        <f aca="false">IF($C$4="Attiecināmās izmaksas",IF('7a+c+n'!$Q96="A",'7a+c+n'!L96,0),0)</f>
        <v>0</v>
      </c>
      <c r="M96" s="76" t="n">
        <f aca="false">IF($C$4="Attiecināmās izmaksas",IF('7a+c+n'!$Q96="A",'7a+c+n'!M96,0),0)</f>
        <v>0</v>
      </c>
      <c r="N96" s="76" t="n">
        <f aca="false">IF($C$4="Attiecināmās izmaksas",IF('7a+c+n'!$Q96="A",'7a+c+n'!N96,0),0)</f>
        <v>0</v>
      </c>
      <c r="O96" s="76" t="n">
        <f aca="false">IF($C$4="Attiecināmās izmaksas",IF('7a+c+n'!$Q96="A",'7a+c+n'!O96,0),0)</f>
        <v>0</v>
      </c>
      <c r="P96" s="76" t="n">
        <f aca="false">IF($C$4="Attiecināmās izmaksas",IF('7a+c+n'!$Q96="A",'7a+c+n'!P96,0),0)</f>
        <v>0</v>
      </c>
    </row>
    <row r="97" customFormat="false" ht="11.25" hidden="false" customHeight="false" outlineLevel="0" collapsed="false">
      <c r="A97" s="72" t="n">
        <f aca="false">IF(P97=0,0,IF(COUNTBLANK(P97)=1,0,COUNTA($P$14:P97)))</f>
        <v>0</v>
      </c>
      <c r="B97" s="76" t="n">
        <f aca="false">IF($C$4="Attiecināmās izmaksas",IF('7a+c+n'!$Q97="A",'7a+c+n'!B97,0),0)</f>
        <v>0</v>
      </c>
      <c r="C97" s="76" t="n">
        <f aca="false">IF($C$4="Attiecināmās izmaksas",IF('7a+c+n'!$Q97="A",'7a+c+n'!C97,0),0)</f>
        <v>0</v>
      </c>
      <c r="D97" s="76" t="n">
        <f aca="false">IF($C$4="Attiecināmās izmaksas",IF('7a+c+n'!$Q97="A",'7a+c+n'!D97,0),0)</f>
        <v>0</v>
      </c>
      <c r="E97" s="76"/>
      <c r="F97" s="76"/>
      <c r="G97" s="76"/>
      <c r="H97" s="76" t="n">
        <f aca="false">IF($C$4="Attiecināmās izmaksas",IF('7a+c+n'!$Q97="A",'7a+c+n'!H97,0),0)</f>
        <v>0</v>
      </c>
      <c r="I97" s="76"/>
      <c r="J97" s="76"/>
      <c r="K97" s="76" t="n">
        <f aca="false">IF($C$4="Attiecināmās izmaksas",IF('7a+c+n'!$Q97="A",'7a+c+n'!K97,0),0)</f>
        <v>0</v>
      </c>
      <c r="L97" s="76" t="n">
        <f aca="false">IF($C$4="Attiecināmās izmaksas",IF('7a+c+n'!$Q97="A",'7a+c+n'!L97,0),0)</f>
        <v>0</v>
      </c>
      <c r="M97" s="76" t="n">
        <f aca="false">IF($C$4="Attiecināmās izmaksas",IF('7a+c+n'!$Q97="A",'7a+c+n'!M97,0),0)</f>
        <v>0</v>
      </c>
      <c r="N97" s="76" t="n">
        <f aca="false">IF($C$4="Attiecināmās izmaksas",IF('7a+c+n'!$Q97="A",'7a+c+n'!N97,0),0)</f>
        <v>0</v>
      </c>
      <c r="O97" s="76" t="n">
        <f aca="false">IF($C$4="Attiecināmās izmaksas",IF('7a+c+n'!$Q97="A",'7a+c+n'!O97,0),0)</f>
        <v>0</v>
      </c>
      <c r="P97" s="76" t="n">
        <f aca="false">IF($C$4="Attiecināmās izmaksas",IF('7a+c+n'!$Q97="A",'7a+c+n'!P97,0),0)</f>
        <v>0</v>
      </c>
    </row>
    <row r="98" customFormat="false" ht="12" hidden="false" customHeight="true" outlineLevel="0" collapsed="false">
      <c r="A98" s="226" t="s">
        <v>126</v>
      </c>
      <c r="B98" s="226"/>
      <c r="C98" s="226"/>
      <c r="D98" s="226"/>
      <c r="E98" s="226"/>
      <c r="F98" s="226"/>
      <c r="G98" s="226"/>
      <c r="H98" s="226"/>
      <c r="I98" s="226"/>
      <c r="J98" s="226"/>
      <c r="K98" s="226"/>
      <c r="L98" s="227" t="n">
        <f aca="false">SUM(L14:L97)</f>
        <v>0</v>
      </c>
      <c r="M98" s="233" t="n">
        <f aca="false">SUM(M14:M97)</f>
        <v>0</v>
      </c>
      <c r="N98" s="233" t="n">
        <f aca="false">SUM(N14:N97)</f>
        <v>0</v>
      </c>
      <c r="O98" s="233" t="n">
        <f aca="false">SUM(O14:O97)</f>
        <v>0</v>
      </c>
      <c r="P98" s="234" t="n">
        <f aca="false">SUM(P14:P97)</f>
        <v>0</v>
      </c>
    </row>
    <row r="99" customFormat="false" ht="11.25" hidden="false" customHeight="false" outlineLevel="0" collapsed="false">
      <c r="A99" s="33"/>
      <c r="B99" s="33"/>
      <c r="C99" s="33"/>
      <c r="D99" s="33"/>
      <c r="E99" s="33"/>
      <c r="F99" s="33"/>
      <c r="G99" s="33"/>
      <c r="H99" s="33"/>
      <c r="I99" s="33"/>
      <c r="J99" s="33"/>
      <c r="K99" s="33"/>
      <c r="L99" s="33"/>
      <c r="M99" s="33"/>
      <c r="N99" s="33"/>
      <c r="O99" s="33"/>
      <c r="P99" s="33"/>
    </row>
    <row r="100" customFormat="false" ht="11.25" hidden="false" customHeight="false" outlineLevel="0" collapsed="false">
      <c r="A100" s="33"/>
      <c r="B100" s="33"/>
      <c r="C100" s="33"/>
      <c r="D100" s="33"/>
      <c r="E100" s="33"/>
      <c r="F100" s="33"/>
      <c r="G100" s="33"/>
      <c r="H100" s="33"/>
      <c r="I100" s="33"/>
      <c r="J100" s="33"/>
      <c r="K100" s="33"/>
      <c r="L100" s="33"/>
      <c r="M100" s="33"/>
      <c r="N100" s="33"/>
      <c r="O100" s="33"/>
      <c r="P100" s="33"/>
    </row>
    <row r="101" customFormat="false" ht="11.25" hidden="false" customHeight="false" outlineLevel="0" collapsed="false">
      <c r="A101" s="1" t="s">
        <v>19</v>
      </c>
      <c r="B101" s="33"/>
      <c r="C101" s="45" t="n">
        <f aca="false">'Kops n'!C31:H31</f>
        <v>0</v>
      </c>
      <c r="D101" s="45"/>
      <c r="E101" s="45"/>
      <c r="F101" s="45"/>
      <c r="G101" s="45"/>
      <c r="H101" s="45"/>
      <c r="I101" s="33"/>
      <c r="J101" s="33"/>
      <c r="K101" s="33"/>
      <c r="L101" s="33"/>
      <c r="M101" s="33"/>
      <c r="N101" s="33"/>
      <c r="O101" s="33"/>
      <c r="P101" s="33"/>
    </row>
    <row r="102" customFormat="false" ht="11.25" hidden="false" customHeight="true" outlineLevel="0" collapsed="false">
      <c r="A102" s="33"/>
      <c r="B102" s="33"/>
      <c r="C102" s="31" t="s">
        <v>20</v>
      </c>
      <c r="D102" s="31"/>
      <c r="E102" s="31"/>
      <c r="F102" s="31"/>
      <c r="G102" s="31"/>
      <c r="H102" s="31"/>
      <c r="I102" s="33"/>
      <c r="J102" s="33"/>
      <c r="K102" s="33"/>
      <c r="L102" s="33"/>
      <c r="M102" s="33"/>
      <c r="N102" s="33"/>
      <c r="O102" s="33"/>
      <c r="P102" s="33"/>
    </row>
    <row r="103" customFormat="false" ht="11.25" hidden="false" customHeight="false" outlineLevel="0" collapsed="false">
      <c r="A103" s="33"/>
      <c r="B103" s="33"/>
      <c r="C103" s="33"/>
      <c r="D103" s="33"/>
      <c r="E103" s="33"/>
      <c r="F103" s="33"/>
      <c r="G103" s="33"/>
      <c r="H103" s="33"/>
      <c r="I103" s="33"/>
      <c r="J103" s="33"/>
      <c r="K103" s="33"/>
      <c r="L103" s="33"/>
      <c r="M103" s="33"/>
      <c r="N103" s="33"/>
      <c r="O103" s="33"/>
      <c r="P103" s="33"/>
    </row>
    <row r="104" customFormat="false" ht="11.25" hidden="false" customHeight="false" outlineLevel="0" collapsed="false">
      <c r="A104" s="96" t="str">
        <f aca="false">'Kops n'!A34:D34</f>
        <v>Tāme sastādīta:</v>
      </c>
      <c r="B104" s="96"/>
      <c r="C104" s="96"/>
      <c r="D104" s="96"/>
      <c r="E104" s="33"/>
      <c r="F104" s="33"/>
      <c r="G104" s="33"/>
      <c r="H104" s="33"/>
      <c r="I104" s="33"/>
      <c r="J104" s="33"/>
      <c r="K104" s="33"/>
      <c r="L104" s="33"/>
      <c r="M104" s="33"/>
      <c r="N104" s="33"/>
      <c r="O104" s="33"/>
      <c r="P104" s="33"/>
    </row>
    <row r="105" customFormat="false" ht="11.25" hidden="false" customHeight="false" outlineLevel="0" collapsed="false">
      <c r="A105" s="33"/>
      <c r="B105" s="33"/>
      <c r="C105" s="33"/>
      <c r="D105" s="33"/>
      <c r="E105" s="33"/>
      <c r="F105" s="33"/>
      <c r="G105" s="33"/>
      <c r="H105" s="33"/>
      <c r="I105" s="33"/>
      <c r="J105" s="33"/>
      <c r="K105" s="33"/>
      <c r="L105" s="33"/>
      <c r="M105" s="33"/>
      <c r="N105" s="33"/>
      <c r="O105" s="33"/>
      <c r="P105" s="33"/>
    </row>
    <row r="106" customFormat="false" ht="11.25" hidden="false" customHeight="false" outlineLevel="0" collapsed="false">
      <c r="A106" s="1" t="s">
        <v>48</v>
      </c>
      <c r="B106" s="33"/>
      <c r="C106" s="45" t="n">
        <f aca="false">'Kops n'!C36:H36</f>
        <v>0</v>
      </c>
      <c r="D106" s="45"/>
      <c r="E106" s="45"/>
      <c r="F106" s="45"/>
      <c r="G106" s="45"/>
      <c r="H106" s="45"/>
      <c r="I106" s="33"/>
      <c r="J106" s="33"/>
      <c r="K106" s="33"/>
      <c r="L106" s="33"/>
      <c r="M106" s="33"/>
      <c r="N106" s="33"/>
      <c r="O106" s="33"/>
      <c r="P106" s="33"/>
    </row>
    <row r="107" customFormat="false" ht="11.25" hidden="false" customHeight="true" outlineLevel="0" collapsed="false">
      <c r="A107" s="33"/>
      <c r="B107" s="33"/>
      <c r="C107" s="31" t="s">
        <v>20</v>
      </c>
      <c r="D107" s="31"/>
      <c r="E107" s="31"/>
      <c r="F107" s="31"/>
      <c r="G107" s="31"/>
      <c r="H107" s="31"/>
      <c r="I107" s="33"/>
      <c r="J107" s="33"/>
      <c r="K107" s="33"/>
      <c r="L107" s="33"/>
      <c r="M107" s="33"/>
      <c r="N107" s="33"/>
      <c r="O107" s="33"/>
      <c r="P107" s="33"/>
    </row>
    <row r="108" customFormat="false" ht="11.25" hidden="false" customHeight="false" outlineLevel="0" collapsed="false">
      <c r="A108" s="33"/>
      <c r="B108" s="33"/>
      <c r="C108" s="33"/>
      <c r="D108" s="33"/>
      <c r="E108" s="33"/>
      <c r="F108" s="33"/>
      <c r="G108" s="33"/>
      <c r="H108" s="33"/>
      <c r="I108" s="33"/>
      <c r="J108" s="33"/>
      <c r="K108" s="33"/>
      <c r="L108" s="33"/>
      <c r="M108" s="33"/>
      <c r="N108" s="33"/>
      <c r="O108" s="33"/>
      <c r="P108" s="33"/>
    </row>
    <row r="109" customFormat="false" ht="11.25" hidden="false" customHeight="false" outlineLevel="0" collapsed="false">
      <c r="A109" s="97" t="s">
        <v>21</v>
      </c>
      <c r="B109" s="98"/>
      <c r="C109" s="99" t="n">
        <f aca="false">'Kops n'!C39</f>
        <v>0</v>
      </c>
      <c r="D109" s="98"/>
      <c r="E109" s="33"/>
      <c r="F109" s="33"/>
      <c r="G109" s="33"/>
      <c r="H109" s="33"/>
      <c r="I109" s="33"/>
      <c r="J109" s="33"/>
      <c r="K109" s="33"/>
      <c r="L109" s="33"/>
      <c r="M109" s="33"/>
      <c r="N109" s="33"/>
      <c r="O109" s="33"/>
      <c r="P109" s="33"/>
    </row>
    <row r="110" customFormat="false" ht="11.25" hidden="false" customHeight="false" outlineLevel="0" collapsed="false">
      <c r="A110" s="33"/>
      <c r="B110" s="33"/>
      <c r="C110" s="33"/>
      <c r="D110" s="33"/>
      <c r="E110" s="33"/>
      <c r="F110" s="33"/>
      <c r="G110" s="33"/>
      <c r="H110" s="33"/>
      <c r="I110" s="33"/>
      <c r="J110" s="33"/>
      <c r="K110" s="33"/>
      <c r="L110" s="33"/>
      <c r="M110" s="33"/>
      <c r="N110" s="33"/>
      <c r="O110" s="33"/>
      <c r="P110"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98:K98"/>
    <mergeCell ref="C101:H101"/>
    <mergeCell ref="C102:H102"/>
    <mergeCell ref="A104:D104"/>
    <mergeCell ref="C106:H106"/>
    <mergeCell ref="C107:H107"/>
  </mergeCells>
  <conditionalFormatting sqref="A98:K98">
    <cfRule type="containsText" priority="2" operator="containsText" aboveAverage="0" equalAverage="0" bottom="0" percent="0" rank="0" text="Tiešās izmaksas kopā, t. sk. darba devēja sociālais nodoklis __.__% " dxfId="3">
      <formula>NOT(ISERROR(SEARCH("Tiešās izmaksas kopā, t. sk. darba devēja sociālais nodoklis __.__% ",A98)))</formula>
    </cfRule>
  </conditionalFormatting>
  <conditionalFormatting sqref="C2:I2 D5:L8 N9:O9 A14:P97 L98:P98 C101:H101 C106:H106 C109">
    <cfRule type="cellIs" priority="3" operator="equal" aboveAverage="0" equalAverage="0" bottom="0" percent="0" rank="0" text="" dxfId="1">
      <formula>0</formula>
    </cfRule>
  </conditionalFormatting>
  <printOptions headings="false" gridLines="false" gridLinesSet="true" horizontalCentered="false" verticalCentered="false"/>
  <pageMargins left="0" right="0" top="0.39375" bottom="0.39375"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70C0"/>
    <pageSetUpPr fitToPage="false"/>
  </sheetPr>
  <dimension ref="A1:P111"/>
  <sheetViews>
    <sheetView showFormulas="false" showGridLines="true" showRowColHeaders="true" showZeros="true" rightToLeft="false" tabSelected="false" showOutlineSymbols="true" defaultGridColor="true" view="normal" topLeftCell="A14" colorId="64" zoomScale="100" zoomScaleNormal="100" zoomScalePageLayoutView="70" workbookViewId="0">
      <selection pane="topLeft" activeCell="AA60" activeCellId="0" sqref="AA60"/>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6.71"/>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5.43"/>
    <col collapsed="false" customWidth="true" hidden="false" outlineLevel="0" max="7" min="7" style="1" width="4.86"/>
    <col collapsed="false" customWidth="true" hidden="false" outlineLevel="0" max="10" min="8" style="1" width="6.71"/>
    <col collapsed="false" customWidth="true" hidden="false" outlineLevel="0" max="11" min="11" style="1" width="7"/>
    <col collapsed="false" customWidth="true" hidden="false" outlineLevel="0" max="15" min="12" style="1" width="7.71"/>
    <col collapsed="false" customWidth="true" hidden="false" outlineLevel="0" max="16" min="16" style="1" width="9"/>
    <col collapsed="false" customWidth="false" hidden="false" outlineLevel="0" max="1024" min="17" style="1" width="9.14"/>
  </cols>
  <sheetData>
    <row r="1" customFormat="false" ht="11.25" hidden="false" customHeight="false" outlineLevel="0" collapsed="false">
      <c r="A1" s="94"/>
      <c r="B1" s="94"/>
      <c r="C1" s="118" t="s">
        <v>51</v>
      </c>
      <c r="D1" s="119" t="n">
        <f aca="false">'7a+c+n'!D1</f>
        <v>7</v>
      </c>
      <c r="E1" s="94"/>
      <c r="F1" s="94"/>
      <c r="G1" s="94"/>
      <c r="H1" s="94"/>
      <c r="I1" s="94"/>
      <c r="J1" s="94"/>
      <c r="N1" s="120"/>
      <c r="O1" s="118"/>
      <c r="P1" s="121"/>
    </row>
    <row r="2" customFormat="false" ht="11.25" hidden="false" customHeight="false" outlineLevel="0" collapsed="false">
      <c r="A2" s="122"/>
      <c r="B2" s="122"/>
      <c r="C2" s="123" t="str">
        <f aca="false">'7a+c+n'!C2:I2</f>
        <v>Apkures sistēmas modernizēšanas darbi</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25</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229" t="n">
        <f aca="false">ar</f>
        <v>0</v>
      </c>
      <c r="B9" s="229"/>
      <c r="C9" s="229"/>
      <c r="D9" s="229"/>
      <c r="E9" s="229"/>
      <c r="F9" s="229"/>
      <c r="G9" s="128"/>
      <c r="H9" s="128"/>
      <c r="I9" s="128"/>
      <c r="J9" s="129" t="s">
        <v>53</v>
      </c>
      <c r="K9" s="129"/>
      <c r="L9" s="129"/>
      <c r="M9" s="129"/>
      <c r="N9" s="130" t="n">
        <f aca="false">P99</f>
        <v>0</v>
      </c>
      <c r="O9" s="130"/>
      <c r="P9" s="128"/>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row>
    <row r="11" customFormat="false" ht="12" hidden="false" customHeight="false" outlineLevel="0" collapsed="false">
      <c r="A11" s="131"/>
      <c r="B11" s="132"/>
      <c r="C11" s="5"/>
      <c r="D11" s="94"/>
      <c r="E11" s="94"/>
      <c r="F11" s="94"/>
      <c r="G11" s="94"/>
      <c r="H11" s="94"/>
      <c r="I11" s="94"/>
      <c r="J11" s="94"/>
      <c r="K11" s="94"/>
      <c r="L11" s="135"/>
      <c r="M11" s="135"/>
      <c r="N11" s="136"/>
      <c r="O11" s="120"/>
      <c r="P11" s="94"/>
    </row>
    <row r="12" customFormat="false" ht="11.25" hidden="false" customHeight="true" outlineLevel="0" collapsed="false">
      <c r="A12" s="58" t="s">
        <v>34</v>
      </c>
      <c r="B12" s="137" t="s">
        <v>56</v>
      </c>
      <c r="C12" s="138" t="s">
        <v>57</v>
      </c>
      <c r="D12" s="139" t="s">
        <v>58</v>
      </c>
      <c r="E12" s="140" t="s">
        <v>59</v>
      </c>
      <c r="F12" s="141" t="s">
        <v>60</v>
      </c>
      <c r="G12" s="141"/>
      <c r="H12" s="141"/>
      <c r="I12" s="141"/>
      <c r="J12" s="141"/>
      <c r="K12" s="141"/>
      <c r="L12" s="235" t="s">
        <v>61</v>
      </c>
      <c r="M12" s="235"/>
      <c r="N12" s="235"/>
      <c r="O12" s="235"/>
      <c r="P12" s="235"/>
    </row>
    <row r="13" customFormat="false" ht="117.75" hidden="false" customHeight="false" outlineLevel="0" collapsed="false">
      <c r="A13" s="58"/>
      <c r="B13" s="137"/>
      <c r="C13" s="138"/>
      <c r="D13" s="139"/>
      <c r="E13" s="140"/>
      <c r="F13" s="142" t="s">
        <v>63</v>
      </c>
      <c r="G13" s="143" t="s">
        <v>64</v>
      </c>
      <c r="H13" s="143" t="s">
        <v>65</v>
      </c>
      <c r="I13" s="143" t="s">
        <v>66</v>
      </c>
      <c r="J13" s="143" t="s">
        <v>67</v>
      </c>
      <c r="K13" s="144" t="s">
        <v>68</v>
      </c>
      <c r="L13" s="236" t="s">
        <v>63</v>
      </c>
      <c r="M13" s="143" t="s">
        <v>65</v>
      </c>
      <c r="N13" s="143" t="s">
        <v>66</v>
      </c>
      <c r="O13" s="143" t="s">
        <v>67</v>
      </c>
      <c r="P13" s="144" t="s">
        <v>68</v>
      </c>
    </row>
    <row r="14" customFormat="false" ht="11.25" hidden="false" customHeight="false" outlineLevel="0" collapsed="false">
      <c r="A14" s="72" t="n">
        <f aca="false">IF(P14=0,0,IF(COUNTBLANK(P14)=1,0,COUNTA($P$14:P14)))</f>
        <v>0</v>
      </c>
      <c r="B14" s="76" t="n">
        <f aca="false">IF($C$4="citu pasākumu izmaksas",IF('7a+c+n'!$Q14="C",'7a+c+n'!B14,0))</f>
        <v>0</v>
      </c>
      <c r="C14" s="76" t="str">
        <f aca="false">IF($C$4="citu pasākumu izmaksas",IF('7a+c+n'!$Q14="C",'7a+c+n'!C14,0))</f>
        <v>Esošās apkures sistēmas demontāža</v>
      </c>
      <c r="D14" s="76" t="str">
        <f aca="false">IF($C$4="citu pasākumu izmaksas",IF('7a+c+n'!$Q14="C",'7a+c+n'!D14,0))</f>
        <v>kompl.</v>
      </c>
      <c r="E14" s="76"/>
      <c r="F14" s="76"/>
      <c r="G14" s="76"/>
      <c r="H14" s="76" t="n">
        <f aca="false">IF($C$4="citu pasākumu izmaksas",IF('7a+c+n'!$Q14="C",'7a+c+n'!H14,0))</f>
        <v>0</v>
      </c>
      <c r="I14" s="76"/>
      <c r="J14" s="76"/>
      <c r="K14" s="76" t="n">
        <f aca="false">IF($C$4="citu pasākumu izmaksas",IF('7a+c+n'!$Q14="C",'7a+c+n'!K14,0))</f>
        <v>0</v>
      </c>
      <c r="L14" s="76" t="n">
        <f aca="false">IF($C$4="citu pasākumu izmaksas",IF('7a+c+n'!$Q14="C",'7a+c+n'!L14,0))</f>
        <v>0</v>
      </c>
      <c r="M14" s="76" t="n">
        <f aca="false">IF($C$4="citu pasākumu izmaksas",IF('7a+c+n'!$Q14="C",'7a+c+n'!M14,0))</f>
        <v>0</v>
      </c>
      <c r="N14" s="76" t="n">
        <f aca="false">IF($C$4="citu pasākumu izmaksas",IF('7a+c+n'!$Q14="C",'7a+c+n'!N14,0))</f>
        <v>0</v>
      </c>
      <c r="O14" s="76" t="n">
        <f aca="false">IF($C$4="citu pasākumu izmaksas",IF('7a+c+n'!$Q14="C",'7a+c+n'!O14,0))</f>
        <v>0</v>
      </c>
      <c r="P14" s="76" t="n">
        <f aca="false">IF($C$4="citu pasākumu izmaksas",IF('7a+c+n'!$Q14="C",'7a+c+n'!P14,0))</f>
        <v>0</v>
      </c>
    </row>
    <row r="15" customFormat="false" ht="33.75" hidden="false" customHeight="false" outlineLevel="0" collapsed="false">
      <c r="A15" s="72" t="n">
        <f aca="false">IF(P15=0,0,IF(COUNTBLANK(P15)=1,0,COUNTA($P$14:P15)))</f>
        <v>0</v>
      </c>
      <c r="B15" s="76" t="n">
        <f aca="false">IF($C$4="citu pasākumu izmaksas",IF('7a+c+n'!$Q15="C",'7a+c+n'!B15,0))</f>
        <v>0</v>
      </c>
      <c r="C15" s="76" t="str">
        <f aca="false">IF($C$4="citu pasākumu izmaksas",IF('7a+c+n'!$Q15="C",'7a+c+n'!C15,0))</f>
        <v>Alumīnija radiators ekviv. Simun Super  350/100 4 sekc.; L=320mm (V453014/4 (350W), komplektā ar stiprināšanas kronšteiniem, atgaisotāju, korķi (komp.)</v>
      </c>
      <c r="D15" s="76" t="str">
        <f aca="false">IF($C$4="citu pasākumu izmaksas",IF('7a+c+n'!$Q15="C",'7a+c+n'!D15,0))</f>
        <v>kpl.</v>
      </c>
      <c r="E15" s="76"/>
      <c r="F15" s="76"/>
      <c r="G15" s="76"/>
      <c r="H15" s="76" t="n">
        <f aca="false">IF($C$4="citu pasākumu izmaksas",IF('7a+c+n'!$Q15="C",'7a+c+n'!H15,0))</f>
        <v>0</v>
      </c>
      <c r="I15" s="76"/>
      <c r="J15" s="76"/>
      <c r="K15" s="76" t="n">
        <f aca="false">IF($C$4="citu pasākumu izmaksas",IF('7a+c+n'!$Q15="C",'7a+c+n'!K15,0))</f>
        <v>0</v>
      </c>
      <c r="L15" s="76" t="n">
        <f aca="false">IF($C$4="citu pasākumu izmaksas",IF('7a+c+n'!$Q15="C",'7a+c+n'!L15,0))</f>
        <v>0</v>
      </c>
      <c r="M15" s="76" t="n">
        <f aca="false">IF($C$4="citu pasākumu izmaksas",IF('7a+c+n'!$Q15="C",'7a+c+n'!M15,0))</f>
        <v>0</v>
      </c>
      <c r="N15" s="76" t="n">
        <f aca="false">IF($C$4="citu pasākumu izmaksas",IF('7a+c+n'!$Q15="C",'7a+c+n'!N15,0))</f>
        <v>0</v>
      </c>
      <c r="O15" s="76" t="n">
        <f aca="false">IF($C$4="citu pasākumu izmaksas",IF('7a+c+n'!$Q15="C",'7a+c+n'!O15,0))</f>
        <v>0</v>
      </c>
      <c r="P15" s="76" t="n">
        <f aca="false">IF($C$4="citu pasākumu izmaksas",IF('7a+c+n'!$Q15="C",'7a+c+n'!P15,0))</f>
        <v>0</v>
      </c>
    </row>
    <row r="16" customFormat="false" ht="33.75" hidden="false" customHeight="false" outlineLevel="0" collapsed="false">
      <c r="A16" s="72" t="n">
        <f aca="false">IF(P16=0,0,IF(COUNTBLANK(P16)=1,0,COUNTA($P$14:P16)))</f>
        <v>0</v>
      </c>
      <c r="B16" s="76" t="n">
        <f aca="false">IF($C$4="citu pasākumu izmaksas",IF('7a+c+n'!$Q16="C",'7a+c+n'!B16,0))</f>
        <v>0</v>
      </c>
      <c r="C16" s="76" t="str">
        <f aca="false">IF($C$4="citu pasākumu izmaksas",IF('7a+c+n'!$Q16="C",'7a+c+n'!C16,0))</f>
        <v>Tērauda radiators ekviv. Compact PC11 500-500 (komplektā ar stiprināšanas kronšteiniem, atgaisotāju, korķi (komp.))</v>
      </c>
      <c r="D16" s="76" t="str">
        <f aca="false">IF($C$4="citu pasākumu izmaksas",IF('7a+c+n'!$Q16="C",'7a+c+n'!D16,0))</f>
        <v>kpl.</v>
      </c>
      <c r="E16" s="76"/>
      <c r="F16" s="76"/>
      <c r="G16" s="76"/>
      <c r="H16" s="76" t="n">
        <f aca="false">IF($C$4="citu pasākumu izmaksas",IF('7a+c+n'!$Q16="C",'7a+c+n'!H16,0))</f>
        <v>0</v>
      </c>
      <c r="I16" s="76"/>
      <c r="J16" s="76"/>
      <c r="K16" s="76" t="n">
        <f aca="false">IF($C$4="citu pasākumu izmaksas",IF('7a+c+n'!$Q16="C",'7a+c+n'!K16,0))</f>
        <v>0</v>
      </c>
      <c r="L16" s="76" t="n">
        <f aca="false">IF($C$4="citu pasākumu izmaksas",IF('7a+c+n'!$Q16="C",'7a+c+n'!L16,0))</f>
        <v>0</v>
      </c>
      <c r="M16" s="76" t="n">
        <f aca="false">IF($C$4="citu pasākumu izmaksas",IF('7a+c+n'!$Q16="C",'7a+c+n'!M16,0))</f>
        <v>0</v>
      </c>
      <c r="N16" s="76" t="n">
        <f aca="false">IF($C$4="citu pasākumu izmaksas",IF('7a+c+n'!$Q16="C",'7a+c+n'!N16,0))</f>
        <v>0</v>
      </c>
      <c r="O16" s="76" t="n">
        <f aca="false">IF($C$4="citu pasākumu izmaksas",IF('7a+c+n'!$Q16="C",'7a+c+n'!O16,0))</f>
        <v>0</v>
      </c>
      <c r="P16" s="76" t="n">
        <f aca="false">IF($C$4="citu pasākumu izmaksas",IF('7a+c+n'!$Q16="C",'7a+c+n'!P16,0))</f>
        <v>0</v>
      </c>
    </row>
    <row r="17" customFormat="false" ht="33.75" hidden="false" customHeight="false" outlineLevel="0" collapsed="false">
      <c r="A17" s="72" t="n">
        <f aca="false">IF(P17=0,0,IF(COUNTBLANK(P17)=1,0,COUNTA($P$14:P17)))</f>
        <v>0</v>
      </c>
      <c r="B17" s="76" t="n">
        <f aca="false">IF($C$4="citu pasākumu izmaksas",IF('7a+c+n'!$Q17="C",'7a+c+n'!B17,0))</f>
        <v>0</v>
      </c>
      <c r="C17" s="76" t="str">
        <f aca="false">IF($C$4="citu pasākumu izmaksas",IF('7a+c+n'!$Q17="C",'7a+c+n'!C17,0))</f>
        <v>Tērauda radiators ekviv.Compact PC11 500-600 (komplektā ar stiprināšanas kronšteiniem, atgaisotāju, korķi (komp.))</v>
      </c>
      <c r="D17" s="76" t="str">
        <f aca="false">IF($C$4="citu pasākumu izmaksas",IF('7a+c+n'!$Q17="C",'7a+c+n'!D17,0))</f>
        <v>kpl.</v>
      </c>
      <c r="E17" s="76"/>
      <c r="F17" s="76"/>
      <c r="G17" s="76"/>
      <c r="H17" s="76" t="n">
        <f aca="false">IF($C$4="citu pasākumu izmaksas",IF('7a+c+n'!$Q17="C",'7a+c+n'!H17,0))</f>
        <v>0</v>
      </c>
      <c r="I17" s="76"/>
      <c r="J17" s="76"/>
      <c r="K17" s="76" t="n">
        <f aca="false">IF($C$4="citu pasākumu izmaksas",IF('7a+c+n'!$Q17="C",'7a+c+n'!K17,0))</f>
        <v>0</v>
      </c>
      <c r="L17" s="76" t="n">
        <f aca="false">IF($C$4="citu pasākumu izmaksas",IF('7a+c+n'!$Q17="C",'7a+c+n'!L17,0))</f>
        <v>0</v>
      </c>
      <c r="M17" s="76" t="n">
        <f aca="false">IF($C$4="citu pasākumu izmaksas",IF('7a+c+n'!$Q17="C",'7a+c+n'!M17,0))</f>
        <v>0</v>
      </c>
      <c r="N17" s="76" t="n">
        <f aca="false">IF($C$4="citu pasākumu izmaksas",IF('7a+c+n'!$Q17="C",'7a+c+n'!N17,0))</f>
        <v>0</v>
      </c>
      <c r="O17" s="76" t="n">
        <f aca="false">IF($C$4="citu pasākumu izmaksas",IF('7a+c+n'!$Q17="C",'7a+c+n'!O17,0))</f>
        <v>0</v>
      </c>
      <c r="P17" s="76" t="n">
        <f aca="false">IF($C$4="citu pasākumu izmaksas",IF('7a+c+n'!$Q17="C",'7a+c+n'!P17,0))</f>
        <v>0</v>
      </c>
    </row>
    <row r="18" customFormat="false" ht="33.75" hidden="false" customHeight="false" outlineLevel="0" collapsed="false">
      <c r="A18" s="72" t="n">
        <f aca="false">IF(P18=0,0,IF(COUNTBLANK(P18)=1,0,COUNTA($P$14:P18)))</f>
        <v>0</v>
      </c>
      <c r="B18" s="76" t="n">
        <f aca="false">IF($C$4="citu pasākumu izmaksas",IF('7a+c+n'!$Q18="C",'7a+c+n'!B18,0))</f>
        <v>0</v>
      </c>
      <c r="C18" s="76" t="str">
        <f aca="false">IF($C$4="citu pasākumu izmaksas",IF('7a+c+n'!$Q18="C",'7a+c+n'!C18,0))</f>
        <v>Tērauda radiators ekviv. Compact PC22 500-700 (komplektā ar stiprināšanas kronšteiniem, atgaisotāju, korķi (komp.))</v>
      </c>
      <c r="D18" s="76" t="str">
        <f aca="false">IF($C$4="citu pasākumu izmaksas",IF('7a+c+n'!$Q18="C",'7a+c+n'!D18,0))</f>
        <v>kpl.</v>
      </c>
      <c r="E18" s="76"/>
      <c r="F18" s="76"/>
      <c r="G18" s="76"/>
      <c r="H18" s="76" t="n">
        <f aca="false">IF($C$4="citu pasākumu izmaksas",IF('7a+c+n'!$Q18="C",'7a+c+n'!H18,0))</f>
        <v>0</v>
      </c>
      <c r="I18" s="76"/>
      <c r="J18" s="76"/>
      <c r="K18" s="76" t="n">
        <f aca="false">IF($C$4="citu pasākumu izmaksas",IF('7a+c+n'!$Q18="C",'7a+c+n'!K18,0))</f>
        <v>0</v>
      </c>
      <c r="L18" s="76" t="n">
        <f aca="false">IF($C$4="citu pasākumu izmaksas",IF('7a+c+n'!$Q18="C",'7a+c+n'!L18,0))</f>
        <v>0</v>
      </c>
      <c r="M18" s="76" t="n">
        <f aca="false">IF($C$4="citu pasākumu izmaksas",IF('7a+c+n'!$Q18="C",'7a+c+n'!M18,0))</f>
        <v>0</v>
      </c>
      <c r="N18" s="76" t="n">
        <f aca="false">IF($C$4="citu pasākumu izmaksas",IF('7a+c+n'!$Q18="C",'7a+c+n'!N18,0))</f>
        <v>0</v>
      </c>
      <c r="O18" s="76" t="n">
        <f aca="false">IF($C$4="citu pasākumu izmaksas",IF('7a+c+n'!$Q18="C",'7a+c+n'!O18,0))</f>
        <v>0</v>
      </c>
      <c r="P18" s="76" t="n">
        <f aca="false">IF($C$4="citu pasākumu izmaksas",IF('7a+c+n'!$Q18="C",'7a+c+n'!P18,0))</f>
        <v>0</v>
      </c>
    </row>
    <row r="19" customFormat="false" ht="33.75" hidden="false" customHeight="false" outlineLevel="0" collapsed="false">
      <c r="A19" s="72" t="n">
        <f aca="false">IF(P19=0,0,IF(COUNTBLANK(P19)=1,0,COUNTA($P$14:P19)))</f>
        <v>0</v>
      </c>
      <c r="B19" s="76" t="n">
        <f aca="false">IF($C$4="citu pasākumu izmaksas",IF('7a+c+n'!$Q19="C",'7a+c+n'!B19,0))</f>
        <v>0</v>
      </c>
      <c r="C19" s="76" t="str">
        <f aca="false">IF($C$4="citu pasākumu izmaksas",IF('7a+c+n'!$Q19="C",'7a+c+n'!C19,0))</f>
        <v>Tērauda radiators ekviv. Compact PC22 500-800 (komplektā ar stiprināšanas kronšteiniem, atgaisotāju, korķi (komp.))</v>
      </c>
      <c r="D19" s="76" t="str">
        <f aca="false">IF($C$4="citu pasākumu izmaksas",IF('7a+c+n'!$Q19="C",'7a+c+n'!D19,0))</f>
        <v>kpl.</v>
      </c>
      <c r="E19" s="76"/>
      <c r="F19" s="76"/>
      <c r="G19" s="76"/>
      <c r="H19" s="76" t="n">
        <f aca="false">IF($C$4="citu pasākumu izmaksas",IF('7a+c+n'!$Q19="C",'7a+c+n'!H19,0))</f>
        <v>0</v>
      </c>
      <c r="I19" s="76"/>
      <c r="J19" s="76"/>
      <c r="K19" s="76" t="n">
        <f aca="false">IF($C$4="citu pasākumu izmaksas",IF('7a+c+n'!$Q19="C",'7a+c+n'!K19,0))</f>
        <v>0</v>
      </c>
      <c r="L19" s="76" t="n">
        <f aca="false">IF($C$4="citu pasākumu izmaksas",IF('7a+c+n'!$Q19="C",'7a+c+n'!L19,0))</f>
        <v>0</v>
      </c>
      <c r="M19" s="76" t="n">
        <f aca="false">IF($C$4="citu pasākumu izmaksas",IF('7a+c+n'!$Q19="C",'7a+c+n'!M19,0))</f>
        <v>0</v>
      </c>
      <c r="N19" s="76" t="n">
        <f aca="false">IF($C$4="citu pasākumu izmaksas",IF('7a+c+n'!$Q19="C",'7a+c+n'!N19,0))</f>
        <v>0</v>
      </c>
      <c r="O19" s="76" t="n">
        <f aca="false">IF($C$4="citu pasākumu izmaksas",IF('7a+c+n'!$Q19="C",'7a+c+n'!O19,0))</f>
        <v>0</v>
      </c>
      <c r="P19" s="76" t="n">
        <f aca="false">IF($C$4="citu pasākumu izmaksas",IF('7a+c+n'!$Q19="C",'7a+c+n'!P19,0))</f>
        <v>0</v>
      </c>
    </row>
    <row r="20" customFormat="false" ht="33.75" hidden="false" customHeight="false" outlineLevel="0" collapsed="false">
      <c r="A20" s="72" t="n">
        <f aca="false">IF(P20=0,0,IF(COUNTBLANK(P20)=1,0,COUNTA($P$14:P20)))</f>
        <v>0</v>
      </c>
      <c r="B20" s="76" t="n">
        <f aca="false">IF($C$4="citu pasākumu izmaksas",IF('7a+c+n'!$Q20="C",'7a+c+n'!B20,0))</f>
        <v>0</v>
      </c>
      <c r="C20" s="76" t="str">
        <f aca="false">IF($C$4="citu pasākumu izmaksas",IF('7a+c+n'!$Q20="C",'7a+c+n'!C20,0))</f>
        <v>Tērauda radiators ekviv. Compact PC21 500-600 (komplektā ar stiprināšanas kronšteiniem, atgaisotāju, korķi (komp.))</v>
      </c>
      <c r="D20" s="76" t="str">
        <f aca="false">IF($C$4="citu pasākumu izmaksas",IF('7a+c+n'!$Q20="C",'7a+c+n'!D20,0))</f>
        <v>kpl.</v>
      </c>
      <c r="E20" s="76"/>
      <c r="F20" s="76"/>
      <c r="G20" s="76"/>
      <c r="H20" s="76" t="n">
        <f aca="false">IF($C$4="citu pasākumu izmaksas",IF('7a+c+n'!$Q20="C",'7a+c+n'!H20,0))</f>
        <v>0</v>
      </c>
      <c r="I20" s="76"/>
      <c r="J20" s="76"/>
      <c r="K20" s="76" t="n">
        <f aca="false">IF($C$4="citu pasākumu izmaksas",IF('7a+c+n'!$Q20="C",'7a+c+n'!K20,0))</f>
        <v>0</v>
      </c>
      <c r="L20" s="76" t="n">
        <f aca="false">IF($C$4="citu pasākumu izmaksas",IF('7a+c+n'!$Q20="C",'7a+c+n'!L20,0))</f>
        <v>0</v>
      </c>
      <c r="M20" s="76" t="n">
        <f aca="false">IF($C$4="citu pasākumu izmaksas",IF('7a+c+n'!$Q20="C",'7a+c+n'!M20,0))</f>
        <v>0</v>
      </c>
      <c r="N20" s="76" t="n">
        <f aca="false">IF($C$4="citu pasākumu izmaksas",IF('7a+c+n'!$Q20="C",'7a+c+n'!N20,0))</f>
        <v>0</v>
      </c>
      <c r="O20" s="76" t="n">
        <f aca="false">IF($C$4="citu pasākumu izmaksas",IF('7a+c+n'!$Q20="C",'7a+c+n'!O20,0))</f>
        <v>0</v>
      </c>
      <c r="P20" s="76" t="n">
        <f aca="false">IF($C$4="citu pasākumu izmaksas",IF('7a+c+n'!$Q20="C",'7a+c+n'!P20,0))</f>
        <v>0</v>
      </c>
    </row>
    <row r="21" customFormat="false" ht="33.75" hidden="false" customHeight="false" outlineLevel="0" collapsed="false">
      <c r="A21" s="72" t="n">
        <f aca="false">IF(P21=0,0,IF(COUNTBLANK(P21)=1,0,COUNTA($P$14:P21)))</f>
        <v>0</v>
      </c>
      <c r="B21" s="76" t="n">
        <f aca="false">IF($C$4="citu pasākumu izmaksas",IF('7a+c+n'!$Q21="C",'7a+c+n'!B21,0))</f>
        <v>0</v>
      </c>
      <c r="C21" s="76" t="str">
        <f aca="false">IF($C$4="citu pasākumu izmaksas",IF('7a+c+n'!$Q21="C",'7a+c+n'!C21,0))</f>
        <v>Tērauda radiators ekviv. Compact PC22 500-600 (komplektā ar stiprināšanas kronšteiniem, atgaisotāju, korķi (komp.))</v>
      </c>
      <c r="D21" s="76" t="str">
        <f aca="false">IF($C$4="citu pasākumu izmaksas",IF('7a+c+n'!$Q21="C",'7a+c+n'!D21,0))</f>
        <v>kpl.</v>
      </c>
      <c r="E21" s="76"/>
      <c r="F21" s="76"/>
      <c r="G21" s="76"/>
      <c r="H21" s="76" t="n">
        <f aca="false">IF($C$4="citu pasākumu izmaksas",IF('7a+c+n'!$Q21="C",'7a+c+n'!H21,0))</f>
        <v>0</v>
      </c>
      <c r="I21" s="76"/>
      <c r="J21" s="76"/>
      <c r="K21" s="76" t="n">
        <f aca="false">IF($C$4="citu pasākumu izmaksas",IF('7a+c+n'!$Q21="C",'7a+c+n'!K21,0))</f>
        <v>0</v>
      </c>
      <c r="L21" s="76" t="n">
        <f aca="false">IF($C$4="citu pasākumu izmaksas",IF('7a+c+n'!$Q21="C",'7a+c+n'!L21,0))</f>
        <v>0</v>
      </c>
      <c r="M21" s="76" t="n">
        <f aca="false">IF($C$4="citu pasākumu izmaksas",IF('7a+c+n'!$Q21="C",'7a+c+n'!M21,0))</f>
        <v>0</v>
      </c>
      <c r="N21" s="76" t="n">
        <f aca="false">IF($C$4="citu pasākumu izmaksas",IF('7a+c+n'!$Q21="C",'7a+c+n'!N21,0))</f>
        <v>0</v>
      </c>
      <c r="O21" s="76" t="n">
        <f aca="false">IF($C$4="citu pasākumu izmaksas",IF('7a+c+n'!$Q21="C",'7a+c+n'!O21,0))</f>
        <v>0</v>
      </c>
      <c r="P21" s="76" t="n">
        <f aca="false">IF($C$4="citu pasākumu izmaksas",IF('7a+c+n'!$Q21="C",'7a+c+n'!P21,0))</f>
        <v>0</v>
      </c>
    </row>
    <row r="22" customFormat="false" ht="33.75" hidden="false" customHeight="false" outlineLevel="0" collapsed="false">
      <c r="A22" s="72" t="n">
        <f aca="false">IF(P22=0,0,IF(COUNTBLANK(P22)=1,0,COUNTA($P$14:P22)))</f>
        <v>0</v>
      </c>
      <c r="B22" s="76" t="n">
        <f aca="false">IF($C$4="citu pasākumu izmaksas",IF('7a+c+n'!$Q22="C",'7a+c+n'!B22,0))</f>
        <v>0</v>
      </c>
      <c r="C22" s="76" t="str">
        <f aca="false">IF($C$4="citu pasākumu izmaksas",IF('7a+c+n'!$Q22="C",'7a+c+n'!C22,0))</f>
        <v>Tērauda radiators ekviv. Compact PC22 500-800 (komplektā ar stiprināšanas kronšteiniem, atgaisotāju, korķi (komp.))</v>
      </c>
      <c r="D22" s="76" t="str">
        <f aca="false">IF($C$4="citu pasākumu izmaksas",IF('7a+c+n'!$Q22="C",'7a+c+n'!D22,0))</f>
        <v>kpl.</v>
      </c>
      <c r="E22" s="76"/>
      <c r="F22" s="76"/>
      <c r="G22" s="76"/>
      <c r="H22" s="76" t="n">
        <f aca="false">IF($C$4="citu pasākumu izmaksas",IF('7a+c+n'!$Q22="C",'7a+c+n'!H22,0))</f>
        <v>0</v>
      </c>
      <c r="I22" s="76"/>
      <c r="J22" s="76"/>
      <c r="K22" s="76" t="n">
        <f aca="false">IF($C$4="citu pasākumu izmaksas",IF('7a+c+n'!$Q22="C",'7a+c+n'!K22,0))</f>
        <v>0</v>
      </c>
      <c r="L22" s="76" t="n">
        <f aca="false">IF($C$4="citu pasākumu izmaksas",IF('7a+c+n'!$Q22="C",'7a+c+n'!L22,0))</f>
        <v>0</v>
      </c>
      <c r="M22" s="76" t="n">
        <f aca="false">IF($C$4="citu pasākumu izmaksas",IF('7a+c+n'!$Q22="C",'7a+c+n'!M22,0))</f>
        <v>0</v>
      </c>
      <c r="N22" s="76" t="n">
        <f aca="false">IF($C$4="citu pasākumu izmaksas",IF('7a+c+n'!$Q22="C",'7a+c+n'!N22,0))</f>
        <v>0</v>
      </c>
      <c r="O22" s="76" t="n">
        <f aca="false">IF($C$4="citu pasākumu izmaksas",IF('7a+c+n'!$Q22="C",'7a+c+n'!O22,0))</f>
        <v>0</v>
      </c>
      <c r="P22" s="76" t="n">
        <f aca="false">IF($C$4="citu pasākumu izmaksas",IF('7a+c+n'!$Q22="C",'7a+c+n'!P22,0))</f>
        <v>0</v>
      </c>
    </row>
    <row r="23" customFormat="false" ht="33.75" hidden="false" customHeight="false" outlineLevel="0" collapsed="false">
      <c r="A23" s="72" t="n">
        <f aca="false">IF(P23=0,0,IF(COUNTBLANK(P23)=1,0,COUNTA($P$14:P23)))</f>
        <v>0</v>
      </c>
      <c r="B23" s="76" t="n">
        <f aca="false">IF($C$4="citu pasākumu izmaksas",IF('7a+c+n'!$Q23="C",'7a+c+n'!B23,0))</f>
        <v>0</v>
      </c>
      <c r="C23" s="76" t="str">
        <f aca="false">IF($C$4="citu pasākumu izmaksas",IF('7a+c+n'!$Q23="C",'7a+c+n'!C23,0))</f>
        <v>Tērauda radiators ekviv. Compact PC22 500-900 (komplektā ar stiprināšanas kronšteiniem, atgaisotāju, korķi (komp.))</v>
      </c>
      <c r="D23" s="76" t="str">
        <f aca="false">IF($C$4="citu pasākumu izmaksas",IF('7a+c+n'!$Q23="C",'7a+c+n'!D23,0))</f>
        <v>kpl.</v>
      </c>
      <c r="E23" s="76"/>
      <c r="F23" s="76"/>
      <c r="G23" s="76"/>
      <c r="H23" s="76" t="n">
        <f aca="false">IF($C$4="citu pasākumu izmaksas",IF('7a+c+n'!$Q23="C",'7a+c+n'!H23,0))</f>
        <v>0</v>
      </c>
      <c r="I23" s="76"/>
      <c r="J23" s="76"/>
      <c r="K23" s="76" t="n">
        <f aca="false">IF($C$4="citu pasākumu izmaksas",IF('7a+c+n'!$Q23="C",'7a+c+n'!K23,0))</f>
        <v>0</v>
      </c>
      <c r="L23" s="76" t="n">
        <f aca="false">IF($C$4="citu pasākumu izmaksas",IF('7a+c+n'!$Q23="C",'7a+c+n'!L23,0))</f>
        <v>0</v>
      </c>
      <c r="M23" s="76" t="n">
        <f aca="false">IF($C$4="citu pasākumu izmaksas",IF('7a+c+n'!$Q23="C",'7a+c+n'!M23,0))</f>
        <v>0</v>
      </c>
      <c r="N23" s="76" t="n">
        <f aca="false">IF($C$4="citu pasākumu izmaksas",IF('7a+c+n'!$Q23="C",'7a+c+n'!N23,0))</f>
        <v>0</v>
      </c>
      <c r="O23" s="76" t="n">
        <f aca="false">IF($C$4="citu pasākumu izmaksas",IF('7a+c+n'!$Q23="C",'7a+c+n'!O23,0))</f>
        <v>0</v>
      </c>
      <c r="P23" s="76" t="n">
        <f aca="false">IF($C$4="citu pasākumu izmaksas",IF('7a+c+n'!$Q23="C",'7a+c+n'!P23,0))</f>
        <v>0</v>
      </c>
    </row>
    <row r="24" customFormat="false" ht="33.75" hidden="false" customHeight="false" outlineLevel="0" collapsed="false">
      <c r="A24" s="72" t="n">
        <f aca="false">IF(P24=0,0,IF(COUNTBLANK(P24)=1,0,COUNTA($P$14:P24)))</f>
        <v>0</v>
      </c>
      <c r="B24" s="76" t="n">
        <f aca="false">IF($C$4="citu pasākumu izmaksas",IF('7a+c+n'!$Q24="C",'7a+c+n'!B24,0))</f>
        <v>0</v>
      </c>
      <c r="C24" s="76" t="str">
        <f aca="false">IF($C$4="citu pasākumu izmaksas",IF('7a+c+n'!$Q24="C",'7a+c+n'!C24,0))</f>
        <v>Tērauda radiators ekviv. Compact PC22 500-1100 (komplektā ar stiprināšanas kronšteiniem, atgaisotāju, korķi (komp.))</v>
      </c>
      <c r="D24" s="76" t="str">
        <f aca="false">IF($C$4="citu pasākumu izmaksas",IF('7a+c+n'!$Q24="C",'7a+c+n'!D24,0))</f>
        <v>kpl.</v>
      </c>
      <c r="E24" s="76"/>
      <c r="F24" s="76"/>
      <c r="G24" s="76"/>
      <c r="H24" s="76" t="n">
        <f aca="false">IF($C$4="citu pasākumu izmaksas",IF('7a+c+n'!$Q24="C",'7a+c+n'!H24,0))</f>
        <v>0</v>
      </c>
      <c r="I24" s="76"/>
      <c r="J24" s="76"/>
      <c r="K24" s="76" t="n">
        <f aca="false">IF($C$4="citu pasākumu izmaksas",IF('7a+c+n'!$Q24="C",'7a+c+n'!K24,0))</f>
        <v>0</v>
      </c>
      <c r="L24" s="76" t="n">
        <f aca="false">IF($C$4="citu pasākumu izmaksas",IF('7a+c+n'!$Q24="C",'7a+c+n'!L24,0))</f>
        <v>0</v>
      </c>
      <c r="M24" s="76" t="n">
        <f aca="false">IF($C$4="citu pasākumu izmaksas",IF('7a+c+n'!$Q24="C",'7a+c+n'!M24,0))</f>
        <v>0</v>
      </c>
      <c r="N24" s="76" t="n">
        <f aca="false">IF($C$4="citu pasākumu izmaksas",IF('7a+c+n'!$Q24="C",'7a+c+n'!N24,0))</f>
        <v>0</v>
      </c>
      <c r="O24" s="76" t="n">
        <f aca="false">IF($C$4="citu pasākumu izmaksas",IF('7a+c+n'!$Q24="C",'7a+c+n'!O24,0))</f>
        <v>0</v>
      </c>
      <c r="P24" s="76" t="n">
        <f aca="false">IF($C$4="citu pasākumu izmaksas",IF('7a+c+n'!$Q24="C",'7a+c+n'!P24,0))</f>
        <v>0</v>
      </c>
    </row>
    <row r="25" customFormat="false" ht="33.75" hidden="false" customHeight="false" outlineLevel="0" collapsed="false">
      <c r="A25" s="72" t="n">
        <f aca="false">IF(P25=0,0,IF(COUNTBLANK(P25)=1,0,COUNTA($P$14:P25)))</f>
        <v>0</v>
      </c>
      <c r="B25" s="76" t="n">
        <f aca="false">IF($C$4="citu pasākumu izmaksas",IF('7a+c+n'!$Q25="C",'7a+c+n'!B25,0))</f>
        <v>0</v>
      </c>
      <c r="C25" s="76" t="str">
        <f aca="false">IF($C$4="citu pasākumu izmaksas",IF('7a+c+n'!$Q25="C",'7a+c+n'!C25,0))</f>
        <v>Tērauda radiators ekviv. Compact PC33 500-900 (komplektā ar stiprināšanas kronšteiniem, atgaisotāju, korķi (komp.))</v>
      </c>
      <c r="D25" s="76" t="str">
        <f aca="false">IF($C$4="citu pasākumu izmaksas",IF('7a+c+n'!$Q25="C",'7a+c+n'!D25,0))</f>
        <v>kpl.</v>
      </c>
      <c r="E25" s="76"/>
      <c r="F25" s="76"/>
      <c r="G25" s="76"/>
      <c r="H25" s="76" t="n">
        <f aca="false">IF($C$4="citu pasākumu izmaksas",IF('7a+c+n'!$Q25="C",'7a+c+n'!H25,0))</f>
        <v>0</v>
      </c>
      <c r="I25" s="76"/>
      <c r="J25" s="76"/>
      <c r="K25" s="76" t="n">
        <f aca="false">IF($C$4="citu pasākumu izmaksas",IF('7a+c+n'!$Q25="C",'7a+c+n'!K25,0))</f>
        <v>0</v>
      </c>
      <c r="L25" s="76" t="n">
        <f aca="false">IF($C$4="citu pasākumu izmaksas",IF('7a+c+n'!$Q25="C",'7a+c+n'!L25,0))</f>
        <v>0</v>
      </c>
      <c r="M25" s="76" t="n">
        <f aca="false">IF($C$4="citu pasākumu izmaksas",IF('7a+c+n'!$Q25="C",'7a+c+n'!M25,0))</f>
        <v>0</v>
      </c>
      <c r="N25" s="76" t="n">
        <f aca="false">IF($C$4="citu pasākumu izmaksas",IF('7a+c+n'!$Q25="C",'7a+c+n'!N25,0))</f>
        <v>0</v>
      </c>
      <c r="O25" s="76" t="n">
        <f aca="false">IF($C$4="citu pasākumu izmaksas",IF('7a+c+n'!$Q25="C",'7a+c+n'!O25,0))</f>
        <v>0</v>
      </c>
      <c r="P25" s="76" t="n">
        <f aca="false">IF($C$4="citu pasākumu izmaksas",IF('7a+c+n'!$Q25="C",'7a+c+n'!P25,0))</f>
        <v>0</v>
      </c>
    </row>
    <row r="26" customFormat="false" ht="33.75" hidden="false" customHeight="false" outlineLevel="0" collapsed="false">
      <c r="A26" s="72" t="n">
        <f aca="false">IF(P26=0,0,IF(COUNTBLANK(P26)=1,0,COUNTA($P$14:P26)))</f>
        <v>0</v>
      </c>
      <c r="B26" s="76" t="n">
        <f aca="false">IF($C$4="citu pasākumu izmaksas",IF('7a+c+n'!$Q26="C",'7a+c+n'!B26,0))</f>
        <v>0</v>
      </c>
      <c r="C26" s="76" t="str">
        <f aca="false">IF($C$4="citu pasākumu izmaksas",IF('7a+c+n'!$Q26="C",'7a+c+n'!C26,0))</f>
        <v>Tērauda radiators ekviv. Compact PC33 500-1000 (komplektā ar stiprināšanas kronšteiniem, atgaisotāju, korķi (komp.))</v>
      </c>
      <c r="D26" s="76" t="str">
        <f aca="false">IF($C$4="citu pasākumu izmaksas",IF('7a+c+n'!$Q26="C",'7a+c+n'!D26,0))</f>
        <v>kpl.</v>
      </c>
      <c r="E26" s="76"/>
      <c r="F26" s="76"/>
      <c r="G26" s="76"/>
      <c r="H26" s="76" t="n">
        <f aca="false">IF($C$4="citu pasākumu izmaksas",IF('7a+c+n'!$Q26="C",'7a+c+n'!H26,0))</f>
        <v>0</v>
      </c>
      <c r="I26" s="76"/>
      <c r="J26" s="76"/>
      <c r="K26" s="76" t="n">
        <f aca="false">IF($C$4="citu pasākumu izmaksas",IF('7a+c+n'!$Q26="C",'7a+c+n'!K26,0))</f>
        <v>0</v>
      </c>
      <c r="L26" s="76" t="n">
        <f aca="false">IF($C$4="citu pasākumu izmaksas",IF('7a+c+n'!$Q26="C",'7a+c+n'!L26,0))</f>
        <v>0</v>
      </c>
      <c r="M26" s="76" t="n">
        <f aca="false">IF($C$4="citu pasākumu izmaksas",IF('7a+c+n'!$Q26="C",'7a+c+n'!M26,0))</f>
        <v>0</v>
      </c>
      <c r="N26" s="76" t="n">
        <f aca="false">IF($C$4="citu pasākumu izmaksas",IF('7a+c+n'!$Q26="C",'7a+c+n'!N26,0))</f>
        <v>0</v>
      </c>
      <c r="O26" s="76" t="n">
        <f aca="false">IF($C$4="citu pasākumu izmaksas",IF('7a+c+n'!$Q26="C",'7a+c+n'!O26,0))</f>
        <v>0</v>
      </c>
      <c r="P26" s="76" t="n">
        <f aca="false">IF($C$4="citu pasākumu izmaksas",IF('7a+c+n'!$Q26="C",'7a+c+n'!P26,0))</f>
        <v>0</v>
      </c>
    </row>
    <row r="27" customFormat="false" ht="22.5" hidden="false" customHeight="false" outlineLevel="0" collapsed="false">
      <c r="A27" s="72" t="n">
        <f aca="false">IF(P27=0,0,IF(COUNTBLANK(P27)=1,0,COUNTA($P$14:P27)))</f>
        <v>0</v>
      </c>
      <c r="B27" s="76" t="n">
        <f aca="false">IF($C$4="citu pasākumu izmaksas",IF('7a+c+n'!$Q27="C",'7a+c+n'!B27,0))</f>
        <v>0</v>
      </c>
      <c r="C27" s="76" t="str">
        <f aca="false">IF($C$4="citu pasākumu izmaksas",IF('7a+c+n'!$Q27="C",'7a+c+n'!C27,0))</f>
        <v>termostatiskais ventilis ar termostatu, DN15 (sask. ar Pasūtītāju) </v>
      </c>
      <c r="D27" s="76" t="str">
        <f aca="false">IF($C$4="citu pasākumu izmaksas",IF('7a+c+n'!$Q27="C",'7a+c+n'!D27,0))</f>
        <v>gb</v>
      </c>
      <c r="E27" s="76"/>
      <c r="F27" s="76"/>
      <c r="G27" s="76"/>
      <c r="H27" s="76" t="n">
        <f aca="false">IF($C$4="citu pasākumu izmaksas",IF('7a+c+n'!$Q27="C",'7a+c+n'!H27,0))</f>
        <v>0</v>
      </c>
      <c r="I27" s="76"/>
      <c r="J27" s="76"/>
      <c r="K27" s="76" t="n">
        <f aca="false">IF($C$4="citu pasākumu izmaksas",IF('7a+c+n'!$Q27="C",'7a+c+n'!K27,0))</f>
        <v>0</v>
      </c>
      <c r="L27" s="76" t="n">
        <f aca="false">IF($C$4="citu pasākumu izmaksas",IF('7a+c+n'!$Q27="C",'7a+c+n'!L27,0))</f>
        <v>0</v>
      </c>
      <c r="M27" s="76" t="n">
        <f aca="false">IF($C$4="citu pasākumu izmaksas",IF('7a+c+n'!$Q27="C",'7a+c+n'!M27,0))</f>
        <v>0</v>
      </c>
      <c r="N27" s="76" t="n">
        <f aca="false">IF($C$4="citu pasākumu izmaksas",IF('7a+c+n'!$Q27="C",'7a+c+n'!N27,0))</f>
        <v>0</v>
      </c>
      <c r="O27" s="76" t="n">
        <f aca="false">IF($C$4="citu pasākumu izmaksas",IF('7a+c+n'!$Q27="C",'7a+c+n'!O27,0))</f>
        <v>0</v>
      </c>
      <c r="P27" s="76" t="n">
        <f aca="false">IF($C$4="citu pasākumu izmaksas",IF('7a+c+n'!$Q27="C",'7a+c+n'!P27,0))</f>
        <v>0</v>
      </c>
    </row>
    <row r="28" customFormat="false" ht="11.25" hidden="false" customHeight="false" outlineLevel="0" collapsed="false">
      <c r="A28" s="72" t="n">
        <f aca="false">IF(P28=0,0,IF(COUNTBLANK(P28)=1,0,COUNTA($P$14:P28)))</f>
        <v>0</v>
      </c>
      <c r="B28" s="76" t="n">
        <f aca="false">IF($C$4="citu pasākumu izmaksas",IF('7a+c+n'!$Q28="C",'7a+c+n'!B28,0))</f>
        <v>0</v>
      </c>
      <c r="C28" s="76" t="str">
        <f aca="false">IF($C$4="citu pasākumu izmaksas",IF('7a+c+n'!$Q28="C",'7a+c+n'!C28,0))</f>
        <v>atpakalgaitas regulējošā ieskrūve  DN15</v>
      </c>
      <c r="D28" s="76" t="str">
        <f aca="false">IF($C$4="citu pasākumu izmaksas",IF('7a+c+n'!$Q28="C",'7a+c+n'!D28,0))</f>
        <v>gb</v>
      </c>
      <c r="E28" s="76"/>
      <c r="F28" s="76"/>
      <c r="G28" s="76"/>
      <c r="H28" s="76" t="n">
        <f aca="false">IF($C$4="citu pasākumu izmaksas",IF('7a+c+n'!$Q28="C",'7a+c+n'!H28,0))</f>
        <v>0</v>
      </c>
      <c r="I28" s="76"/>
      <c r="J28" s="76"/>
      <c r="K28" s="76" t="n">
        <f aca="false">IF($C$4="citu pasākumu izmaksas",IF('7a+c+n'!$Q28="C",'7a+c+n'!K28,0))</f>
        <v>0</v>
      </c>
      <c r="L28" s="76" t="n">
        <f aca="false">IF($C$4="citu pasākumu izmaksas",IF('7a+c+n'!$Q28="C",'7a+c+n'!L28,0))</f>
        <v>0</v>
      </c>
      <c r="M28" s="76" t="n">
        <f aca="false">IF($C$4="citu pasākumu izmaksas",IF('7a+c+n'!$Q28="C",'7a+c+n'!M28,0))</f>
        <v>0</v>
      </c>
      <c r="N28" s="76" t="n">
        <f aca="false">IF($C$4="citu pasākumu izmaksas",IF('7a+c+n'!$Q28="C",'7a+c+n'!N28,0))</f>
        <v>0</v>
      </c>
      <c r="O28" s="76" t="n">
        <f aca="false">IF($C$4="citu pasākumu izmaksas",IF('7a+c+n'!$Q28="C",'7a+c+n'!O28,0))</f>
        <v>0</v>
      </c>
      <c r="P28" s="76" t="n">
        <f aca="false">IF($C$4="citu pasākumu izmaksas",IF('7a+c+n'!$Q28="C",'7a+c+n'!P28,0))</f>
        <v>0</v>
      </c>
    </row>
    <row r="29" customFormat="false" ht="11.25" hidden="false" customHeight="false" outlineLevel="0" collapsed="false">
      <c r="A29" s="72" t="n">
        <f aca="false">IF(P29=0,0,IF(COUNTBLANK(P29)=1,0,COUNTA($P$14:P29)))</f>
        <v>0</v>
      </c>
      <c r="B29" s="76" t="n">
        <f aca="false">IF($C$4="citu pasākumu izmaksas",IF('7a+c+n'!$Q29="C",'7a+c+n'!B29,0))</f>
        <v>0</v>
      </c>
      <c r="C29" s="76" t="str">
        <f aca="false">IF($C$4="citu pasākumu izmaksas",IF('7a+c+n'!$Q29="C",'7a+c+n'!C29,0))</f>
        <v>Individuālais siltuma sadalītājs - alokators</v>
      </c>
      <c r="D29" s="76" t="str">
        <f aca="false">IF($C$4="citu pasākumu izmaksas",IF('7a+c+n'!$Q29="C",'7a+c+n'!D29,0))</f>
        <v>gb</v>
      </c>
      <c r="E29" s="76"/>
      <c r="F29" s="76"/>
      <c r="G29" s="76"/>
      <c r="H29" s="76" t="n">
        <f aca="false">IF($C$4="citu pasākumu izmaksas",IF('7a+c+n'!$Q29="C",'7a+c+n'!H29,0))</f>
        <v>0</v>
      </c>
      <c r="I29" s="76"/>
      <c r="J29" s="76"/>
      <c r="K29" s="76" t="n">
        <f aca="false">IF($C$4="citu pasākumu izmaksas",IF('7a+c+n'!$Q29="C",'7a+c+n'!K29,0))</f>
        <v>0</v>
      </c>
      <c r="L29" s="76" t="n">
        <f aca="false">IF($C$4="citu pasākumu izmaksas",IF('7a+c+n'!$Q29="C",'7a+c+n'!L29,0))</f>
        <v>0</v>
      </c>
      <c r="M29" s="76" t="n">
        <f aca="false">IF($C$4="citu pasākumu izmaksas",IF('7a+c+n'!$Q29="C",'7a+c+n'!M29,0))</f>
        <v>0</v>
      </c>
      <c r="N29" s="76" t="n">
        <f aca="false">IF($C$4="citu pasākumu izmaksas",IF('7a+c+n'!$Q29="C",'7a+c+n'!N29,0))</f>
        <v>0</v>
      </c>
      <c r="O29" s="76" t="n">
        <f aca="false">IF($C$4="citu pasākumu izmaksas",IF('7a+c+n'!$Q29="C",'7a+c+n'!O29,0))</f>
        <v>0</v>
      </c>
      <c r="P29" s="76" t="n">
        <f aca="false">IF($C$4="citu pasākumu izmaksas",IF('7a+c+n'!$Q29="C",'7a+c+n'!P29,0))</f>
        <v>0</v>
      </c>
    </row>
    <row r="30" customFormat="false" ht="11.25" hidden="false" customHeight="false" outlineLevel="0" collapsed="false">
      <c r="A30" s="72" t="n">
        <f aca="false">IF(P30=0,0,IF(COUNTBLANK(P30)=1,0,COUNTA($P$14:P30)))</f>
        <v>0</v>
      </c>
      <c r="B30" s="76" t="n">
        <f aca="false">IF($C$4="citu pasākumu izmaksas",IF('7a+c+n'!$Q30="C",'7a+c+n'!B30,0))</f>
        <v>0</v>
      </c>
      <c r="C30" s="76" t="str">
        <f aca="false">IF($C$4="citu pasākumu izmaksas",IF('7a+c+n'!$Q30="C",'7a+c+n'!C30,0))</f>
        <v>automātiskais atgaisotājs ar noslēgvārstu, DN15</v>
      </c>
      <c r="D30" s="76" t="str">
        <f aca="false">IF($C$4="citu pasākumu izmaksas",IF('7a+c+n'!$Q30="C",'7a+c+n'!D30,0))</f>
        <v>gb</v>
      </c>
      <c r="E30" s="76"/>
      <c r="F30" s="76"/>
      <c r="G30" s="76"/>
      <c r="H30" s="76" t="n">
        <f aca="false">IF($C$4="citu pasākumu izmaksas",IF('7a+c+n'!$Q30="C",'7a+c+n'!H30,0))</f>
        <v>0</v>
      </c>
      <c r="I30" s="76"/>
      <c r="J30" s="76"/>
      <c r="K30" s="76" t="n">
        <f aca="false">IF($C$4="citu pasākumu izmaksas",IF('7a+c+n'!$Q30="C",'7a+c+n'!K30,0))</f>
        <v>0</v>
      </c>
      <c r="L30" s="76" t="n">
        <f aca="false">IF($C$4="citu pasākumu izmaksas",IF('7a+c+n'!$Q30="C",'7a+c+n'!L30,0))</f>
        <v>0</v>
      </c>
      <c r="M30" s="76" t="n">
        <f aca="false">IF($C$4="citu pasākumu izmaksas",IF('7a+c+n'!$Q30="C",'7a+c+n'!M30,0))</f>
        <v>0</v>
      </c>
      <c r="N30" s="76" t="n">
        <f aca="false">IF($C$4="citu pasākumu izmaksas",IF('7a+c+n'!$Q30="C",'7a+c+n'!N30,0))</f>
        <v>0</v>
      </c>
      <c r="O30" s="76" t="n">
        <f aca="false">IF($C$4="citu pasākumu izmaksas",IF('7a+c+n'!$Q30="C",'7a+c+n'!O30,0))</f>
        <v>0</v>
      </c>
      <c r="P30" s="76" t="n">
        <f aca="false">IF($C$4="citu pasākumu izmaksas",IF('7a+c+n'!$Q30="C",'7a+c+n'!P30,0))</f>
        <v>0</v>
      </c>
    </row>
    <row r="31" customFormat="false" ht="11.25" hidden="false" customHeight="false" outlineLevel="0" collapsed="false">
      <c r="A31" s="72" t="n">
        <f aca="false">IF(P31=0,0,IF(COUNTBLANK(P31)=1,0,COUNTA($P$14:P31)))</f>
        <v>0</v>
      </c>
      <c r="B31" s="76" t="n">
        <f aca="false">IF($C$4="citu pasākumu izmaksas",IF('7a+c+n'!$Q31="C",'7a+c+n'!B31,0))</f>
        <v>0</v>
      </c>
      <c r="C31" s="76" t="str">
        <f aca="false">IF($C$4="citu pasākumu izmaksas",IF('7a+c+n'!$Q31="C",'7a+c+n'!C31,0))</f>
        <v>iztukšošanas ventīļi, DN15</v>
      </c>
      <c r="D31" s="76" t="str">
        <f aca="false">IF($C$4="citu pasākumu izmaksas",IF('7a+c+n'!$Q31="C",'7a+c+n'!D31,0))</f>
        <v>gb</v>
      </c>
      <c r="E31" s="76"/>
      <c r="F31" s="76"/>
      <c r="G31" s="76"/>
      <c r="H31" s="76" t="n">
        <f aca="false">IF($C$4="citu pasākumu izmaksas",IF('7a+c+n'!$Q31="C",'7a+c+n'!H31,0))</f>
        <v>0</v>
      </c>
      <c r="I31" s="76"/>
      <c r="J31" s="76"/>
      <c r="K31" s="76" t="n">
        <f aca="false">IF($C$4="citu pasākumu izmaksas",IF('7a+c+n'!$Q31="C",'7a+c+n'!K31,0))</f>
        <v>0</v>
      </c>
      <c r="L31" s="76" t="n">
        <f aca="false">IF($C$4="citu pasākumu izmaksas",IF('7a+c+n'!$Q31="C",'7a+c+n'!L31,0))</f>
        <v>0</v>
      </c>
      <c r="M31" s="76" t="n">
        <f aca="false">IF($C$4="citu pasākumu izmaksas",IF('7a+c+n'!$Q31="C",'7a+c+n'!M31,0))</f>
        <v>0</v>
      </c>
      <c r="N31" s="76" t="n">
        <f aca="false">IF($C$4="citu pasākumu izmaksas",IF('7a+c+n'!$Q31="C",'7a+c+n'!N31,0))</f>
        <v>0</v>
      </c>
      <c r="O31" s="76" t="n">
        <f aca="false">IF($C$4="citu pasākumu izmaksas",IF('7a+c+n'!$Q31="C",'7a+c+n'!O31,0))</f>
        <v>0</v>
      </c>
      <c r="P31" s="76" t="n">
        <f aca="false">IF($C$4="citu pasākumu izmaksas",IF('7a+c+n'!$Q31="C",'7a+c+n'!P31,0))</f>
        <v>0</v>
      </c>
    </row>
    <row r="32" customFormat="false" ht="11.25" hidden="false" customHeight="false" outlineLevel="0" collapsed="false">
      <c r="A32" s="72" t="n">
        <f aca="false">IF(P32=0,0,IF(COUNTBLANK(P32)=1,0,COUNTA($P$14:P32)))</f>
        <v>0</v>
      </c>
      <c r="B32" s="76" t="n">
        <f aca="false">IF($C$4="citu pasākumu izmaksas",IF('7a+c+n'!$Q32="C",'7a+c+n'!B32,0))</f>
        <v>0</v>
      </c>
      <c r="C32" s="76" t="str">
        <f aca="false">IF($C$4="citu pasākumu izmaksas",IF('7a+c+n'!$Q32="C",'7a+c+n'!C32,0))</f>
        <v>lodveida vārsts, DN50</v>
      </c>
      <c r="D32" s="76" t="str">
        <f aca="false">IF($C$4="citu pasākumu izmaksas",IF('7a+c+n'!$Q32="C",'7a+c+n'!D32,0))</f>
        <v>gb</v>
      </c>
      <c r="E32" s="76"/>
      <c r="F32" s="76"/>
      <c r="G32" s="76"/>
      <c r="H32" s="76" t="n">
        <f aca="false">IF($C$4="citu pasākumu izmaksas",IF('7a+c+n'!$Q32="C",'7a+c+n'!H32,0))</f>
        <v>0</v>
      </c>
      <c r="I32" s="76"/>
      <c r="J32" s="76"/>
      <c r="K32" s="76" t="n">
        <f aca="false">IF($C$4="citu pasākumu izmaksas",IF('7a+c+n'!$Q32="C",'7a+c+n'!K32,0))</f>
        <v>0</v>
      </c>
      <c r="L32" s="76" t="n">
        <f aca="false">IF($C$4="citu pasākumu izmaksas",IF('7a+c+n'!$Q32="C",'7a+c+n'!L32,0))</f>
        <v>0</v>
      </c>
      <c r="M32" s="76" t="n">
        <f aca="false">IF($C$4="citu pasākumu izmaksas",IF('7a+c+n'!$Q32="C",'7a+c+n'!M32,0))</f>
        <v>0</v>
      </c>
      <c r="N32" s="76" t="n">
        <f aca="false">IF($C$4="citu pasākumu izmaksas",IF('7a+c+n'!$Q32="C",'7a+c+n'!N32,0))</f>
        <v>0</v>
      </c>
      <c r="O32" s="76" t="n">
        <f aca="false">IF($C$4="citu pasākumu izmaksas",IF('7a+c+n'!$Q32="C",'7a+c+n'!O32,0))</f>
        <v>0</v>
      </c>
      <c r="P32" s="76" t="n">
        <f aca="false">IF($C$4="citu pasākumu izmaksas",IF('7a+c+n'!$Q32="C",'7a+c+n'!P32,0))</f>
        <v>0</v>
      </c>
    </row>
    <row r="33" customFormat="false" ht="11.25" hidden="false" customHeight="false" outlineLevel="0" collapsed="false">
      <c r="A33" s="72" t="n">
        <f aca="false">IF(P33=0,0,IF(COUNTBLANK(P33)=1,0,COUNTA($P$14:P33)))</f>
        <v>0</v>
      </c>
      <c r="B33" s="76" t="n">
        <f aca="false">IF($C$4="citu pasākumu izmaksas",IF('7a+c+n'!$Q33="C",'7a+c+n'!B33,0))</f>
        <v>0</v>
      </c>
      <c r="C33" s="76" t="str">
        <f aca="false">IF($C$4="citu pasākumu izmaksas",IF('7a+c+n'!$Q33="C",'7a+c+n'!C33,0))</f>
        <v>lodveida vārsts, DN40</v>
      </c>
      <c r="D33" s="76" t="str">
        <f aca="false">IF($C$4="citu pasākumu izmaksas",IF('7a+c+n'!$Q33="C",'7a+c+n'!D33,0))</f>
        <v>gb</v>
      </c>
      <c r="E33" s="76"/>
      <c r="F33" s="76"/>
      <c r="G33" s="76"/>
      <c r="H33" s="76" t="n">
        <f aca="false">IF($C$4="citu pasākumu izmaksas",IF('7a+c+n'!$Q33="C",'7a+c+n'!H33,0))</f>
        <v>0</v>
      </c>
      <c r="I33" s="76"/>
      <c r="J33" s="76"/>
      <c r="K33" s="76" t="n">
        <f aca="false">IF($C$4="citu pasākumu izmaksas",IF('7a+c+n'!$Q33="C",'7a+c+n'!K33,0))</f>
        <v>0</v>
      </c>
      <c r="L33" s="76" t="n">
        <f aca="false">IF($C$4="citu pasākumu izmaksas",IF('7a+c+n'!$Q33="C",'7a+c+n'!L33,0))</f>
        <v>0</v>
      </c>
      <c r="M33" s="76" t="n">
        <f aca="false">IF($C$4="citu pasākumu izmaksas",IF('7a+c+n'!$Q33="C",'7a+c+n'!M33,0))</f>
        <v>0</v>
      </c>
      <c r="N33" s="76" t="n">
        <f aca="false">IF($C$4="citu pasākumu izmaksas",IF('7a+c+n'!$Q33="C",'7a+c+n'!N33,0))</f>
        <v>0</v>
      </c>
      <c r="O33" s="76" t="n">
        <f aca="false">IF($C$4="citu pasākumu izmaksas",IF('7a+c+n'!$Q33="C",'7a+c+n'!O33,0))</f>
        <v>0</v>
      </c>
      <c r="P33" s="76" t="n">
        <f aca="false">IF($C$4="citu pasākumu izmaksas",IF('7a+c+n'!$Q33="C",'7a+c+n'!P33,0))</f>
        <v>0</v>
      </c>
    </row>
    <row r="34" customFormat="false" ht="11.25" hidden="false" customHeight="false" outlineLevel="0" collapsed="false">
      <c r="A34" s="72" t="n">
        <f aca="false">IF(P34=0,0,IF(COUNTBLANK(P34)=1,0,COUNTA($P$14:P34)))</f>
        <v>0</v>
      </c>
      <c r="B34" s="76" t="n">
        <f aca="false">IF($C$4="citu pasākumu izmaksas",IF('7a+c+n'!$Q34="C",'7a+c+n'!B34,0))</f>
        <v>0</v>
      </c>
      <c r="C34" s="76" t="str">
        <f aca="false">IF($C$4="citu pasākumu izmaksas",IF('7a+c+n'!$Q34="C",'7a+c+n'!C34,0))</f>
        <v>lodveida vārsts, DN32</v>
      </c>
      <c r="D34" s="76" t="str">
        <f aca="false">IF($C$4="citu pasākumu izmaksas",IF('7a+c+n'!$Q34="C",'7a+c+n'!D34,0))</f>
        <v>gb</v>
      </c>
      <c r="E34" s="76"/>
      <c r="F34" s="76"/>
      <c r="G34" s="76"/>
      <c r="H34" s="76" t="n">
        <f aca="false">IF($C$4="citu pasākumu izmaksas",IF('7a+c+n'!$Q34="C",'7a+c+n'!H34,0))</f>
        <v>0</v>
      </c>
      <c r="I34" s="76"/>
      <c r="J34" s="76"/>
      <c r="K34" s="76" t="n">
        <f aca="false">IF($C$4="citu pasākumu izmaksas",IF('7a+c+n'!$Q34="C",'7a+c+n'!K34,0))</f>
        <v>0</v>
      </c>
      <c r="L34" s="76" t="n">
        <f aca="false">IF($C$4="citu pasākumu izmaksas",IF('7a+c+n'!$Q34="C",'7a+c+n'!L34,0))</f>
        <v>0</v>
      </c>
      <c r="M34" s="76" t="n">
        <f aca="false">IF($C$4="citu pasākumu izmaksas",IF('7a+c+n'!$Q34="C",'7a+c+n'!M34,0))</f>
        <v>0</v>
      </c>
      <c r="N34" s="76" t="n">
        <f aca="false">IF($C$4="citu pasākumu izmaksas",IF('7a+c+n'!$Q34="C",'7a+c+n'!N34,0))</f>
        <v>0</v>
      </c>
      <c r="O34" s="76" t="n">
        <f aca="false">IF($C$4="citu pasākumu izmaksas",IF('7a+c+n'!$Q34="C",'7a+c+n'!O34,0))</f>
        <v>0</v>
      </c>
      <c r="P34" s="76" t="n">
        <f aca="false">IF($C$4="citu pasākumu izmaksas",IF('7a+c+n'!$Q34="C",'7a+c+n'!P34,0))</f>
        <v>0</v>
      </c>
    </row>
    <row r="35" customFormat="false" ht="11.25" hidden="false" customHeight="false" outlineLevel="0" collapsed="false">
      <c r="A35" s="72" t="n">
        <f aca="false">IF(P35=0,0,IF(COUNTBLANK(P35)=1,0,COUNTA($P$14:P35)))</f>
        <v>0</v>
      </c>
      <c r="B35" s="76" t="n">
        <f aca="false">IF($C$4="citu pasākumu izmaksas",IF('7a+c+n'!$Q35="C",'7a+c+n'!B35,0))</f>
        <v>0</v>
      </c>
      <c r="C35" s="76" t="str">
        <f aca="false">IF($C$4="citu pasākumu izmaksas",IF('7a+c+n'!$Q35="C",'7a+c+n'!C35,0))</f>
        <v>lodveida vārsts, DN15</v>
      </c>
      <c r="D35" s="76" t="str">
        <f aca="false">IF($C$4="citu pasākumu izmaksas",IF('7a+c+n'!$Q35="C",'7a+c+n'!D35,0))</f>
        <v>gb</v>
      </c>
      <c r="E35" s="76"/>
      <c r="F35" s="76"/>
      <c r="G35" s="76"/>
      <c r="H35" s="76" t="n">
        <f aca="false">IF($C$4="citu pasākumu izmaksas",IF('7a+c+n'!$Q35="C",'7a+c+n'!H35,0))</f>
        <v>0</v>
      </c>
      <c r="I35" s="76"/>
      <c r="J35" s="76"/>
      <c r="K35" s="76" t="n">
        <f aca="false">IF($C$4="citu pasākumu izmaksas",IF('7a+c+n'!$Q35="C",'7a+c+n'!K35,0))</f>
        <v>0</v>
      </c>
      <c r="L35" s="76" t="n">
        <f aca="false">IF($C$4="citu pasākumu izmaksas",IF('7a+c+n'!$Q35="C",'7a+c+n'!L35,0))</f>
        <v>0</v>
      </c>
      <c r="M35" s="76" t="n">
        <f aca="false">IF($C$4="citu pasākumu izmaksas",IF('7a+c+n'!$Q35="C",'7a+c+n'!M35,0))</f>
        <v>0</v>
      </c>
      <c r="N35" s="76" t="n">
        <f aca="false">IF($C$4="citu pasākumu izmaksas",IF('7a+c+n'!$Q35="C",'7a+c+n'!N35,0))</f>
        <v>0</v>
      </c>
      <c r="O35" s="76" t="n">
        <f aca="false">IF($C$4="citu pasākumu izmaksas",IF('7a+c+n'!$Q35="C",'7a+c+n'!O35,0))</f>
        <v>0</v>
      </c>
      <c r="P35" s="76" t="n">
        <f aca="false">IF($C$4="citu pasākumu izmaksas",IF('7a+c+n'!$Q35="C",'7a+c+n'!P35,0))</f>
        <v>0</v>
      </c>
    </row>
    <row r="36" customFormat="false" ht="11.25" hidden="false" customHeight="false" outlineLevel="0" collapsed="false">
      <c r="A36" s="72" t="n">
        <f aca="false">IF(P36=0,0,IF(COUNTBLANK(P36)=1,0,COUNTA($P$14:P36)))</f>
        <v>0</v>
      </c>
      <c r="B36" s="76" t="n">
        <f aca="false">IF($C$4="citu pasākumu izmaksas",IF('7a+c+n'!$Q36="C",'7a+c+n'!B36,0))</f>
        <v>0</v>
      </c>
      <c r="C36" s="76" t="str">
        <f aca="false">IF($C$4="citu pasākumu izmaksas",IF('7a+c+n'!$Q36="C",'7a+c+n'!C36,0))</f>
        <v>balansējošais vārsts, DN40</v>
      </c>
      <c r="D36" s="76" t="str">
        <f aca="false">IF($C$4="citu pasākumu izmaksas",IF('7a+c+n'!$Q36="C",'7a+c+n'!D36,0))</f>
        <v>gb</v>
      </c>
      <c r="E36" s="76"/>
      <c r="F36" s="76"/>
      <c r="G36" s="76"/>
      <c r="H36" s="76" t="n">
        <f aca="false">IF($C$4="citu pasākumu izmaksas",IF('7a+c+n'!$Q36="C",'7a+c+n'!H36,0))</f>
        <v>0</v>
      </c>
      <c r="I36" s="76"/>
      <c r="J36" s="76"/>
      <c r="K36" s="76" t="n">
        <f aca="false">IF($C$4="citu pasākumu izmaksas",IF('7a+c+n'!$Q36="C",'7a+c+n'!K36,0))</f>
        <v>0</v>
      </c>
      <c r="L36" s="76" t="n">
        <f aca="false">IF($C$4="citu pasākumu izmaksas",IF('7a+c+n'!$Q36="C",'7a+c+n'!L36,0))</f>
        <v>0</v>
      </c>
      <c r="M36" s="76" t="n">
        <f aca="false">IF($C$4="citu pasākumu izmaksas",IF('7a+c+n'!$Q36="C",'7a+c+n'!M36,0))</f>
        <v>0</v>
      </c>
      <c r="N36" s="76" t="n">
        <f aca="false">IF($C$4="citu pasākumu izmaksas",IF('7a+c+n'!$Q36="C",'7a+c+n'!N36,0))</f>
        <v>0</v>
      </c>
      <c r="O36" s="76" t="n">
        <f aca="false">IF($C$4="citu pasākumu izmaksas",IF('7a+c+n'!$Q36="C",'7a+c+n'!O36,0))</f>
        <v>0</v>
      </c>
      <c r="P36" s="76" t="n">
        <f aca="false">IF($C$4="citu pasākumu izmaksas",IF('7a+c+n'!$Q36="C",'7a+c+n'!P36,0))</f>
        <v>0</v>
      </c>
    </row>
    <row r="37" customFormat="false" ht="11.25" hidden="false" customHeight="false" outlineLevel="0" collapsed="false">
      <c r="A37" s="72" t="n">
        <f aca="false">IF(P37=0,0,IF(COUNTBLANK(P37)=1,0,COUNTA($P$14:P37)))</f>
        <v>0</v>
      </c>
      <c r="B37" s="76" t="n">
        <f aca="false">IF($C$4="citu pasākumu izmaksas",IF('7a+c+n'!$Q37="C",'7a+c+n'!B37,0))</f>
        <v>0</v>
      </c>
      <c r="C37" s="76" t="str">
        <f aca="false">IF($C$4="citu pasākumu izmaksas",IF('7a+c+n'!$Q37="C",'7a+c+n'!C37,0))</f>
        <v>balansējošais vārsts, DN32</v>
      </c>
      <c r="D37" s="76" t="str">
        <f aca="false">IF($C$4="citu pasākumu izmaksas",IF('7a+c+n'!$Q37="C",'7a+c+n'!D37,0))</f>
        <v>gb</v>
      </c>
      <c r="E37" s="76"/>
      <c r="F37" s="76"/>
      <c r="G37" s="76"/>
      <c r="H37" s="76" t="n">
        <f aca="false">IF($C$4="citu pasākumu izmaksas",IF('7a+c+n'!$Q37="C",'7a+c+n'!H37,0))</f>
        <v>0</v>
      </c>
      <c r="I37" s="76"/>
      <c r="J37" s="76"/>
      <c r="K37" s="76" t="n">
        <f aca="false">IF($C$4="citu pasākumu izmaksas",IF('7a+c+n'!$Q37="C",'7a+c+n'!K37,0))</f>
        <v>0</v>
      </c>
      <c r="L37" s="76" t="n">
        <f aca="false">IF($C$4="citu pasākumu izmaksas",IF('7a+c+n'!$Q37="C",'7a+c+n'!L37,0))</f>
        <v>0</v>
      </c>
      <c r="M37" s="76" t="n">
        <f aca="false">IF($C$4="citu pasākumu izmaksas",IF('7a+c+n'!$Q37="C",'7a+c+n'!M37,0))</f>
        <v>0</v>
      </c>
      <c r="N37" s="76" t="n">
        <f aca="false">IF($C$4="citu pasākumu izmaksas",IF('7a+c+n'!$Q37="C",'7a+c+n'!N37,0))</f>
        <v>0</v>
      </c>
      <c r="O37" s="76" t="n">
        <f aca="false">IF($C$4="citu pasākumu izmaksas",IF('7a+c+n'!$Q37="C",'7a+c+n'!O37,0))</f>
        <v>0</v>
      </c>
      <c r="P37" s="76" t="n">
        <f aca="false">IF($C$4="citu pasākumu izmaksas",IF('7a+c+n'!$Q37="C",'7a+c+n'!P37,0))</f>
        <v>0</v>
      </c>
    </row>
    <row r="38" customFormat="false" ht="11.25" hidden="false" customHeight="false" outlineLevel="0" collapsed="false">
      <c r="A38" s="72" t="n">
        <f aca="false">IF(P38=0,0,IF(COUNTBLANK(P38)=1,0,COUNTA($P$14:P38)))</f>
        <v>0</v>
      </c>
      <c r="B38" s="76" t="n">
        <f aca="false">IF($C$4="citu pasākumu izmaksas",IF('7a+c+n'!$Q38="C",'7a+c+n'!B38,0))</f>
        <v>0</v>
      </c>
      <c r="C38" s="76" t="str">
        <f aca="false">IF($C$4="citu pasākumu izmaksas",IF('7a+c+n'!$Q38="C",'7a+c+n'!C38,0))</f>
        <v>balansējošais vārsts, DN15</v>
      </c>
      <c r="D38" s="76" t="str">
        <f aca="false">IF($C$4="citu pasākumu izmaksas",IF('7a+c+n'!$Q38="C",'7a+c+n'!D38,0))</f>
        <v>gb</v>
      </c>
      <c r="E38" s="76"/>
      <c r="F38" s="76"/>
      <c r="G38" s="76"/>
      <c r="H38" s="76" t="n">
        <f aca="false">IF($C$4="citu pasākumu izmaksas",IF('7a+c+n'!$Q38="C",'7a+c+n'!H38,0))</f>
        <v>0</v>
      </c>
      <c r="I38" s="76"/>
      <c r="J38" s="76"/>
      <c r="K38" s="76" t="n">
        <f aca="false">IF($C$4="citu pasākumu izmaksas",IF('7a+c+n'!$Q38="C",'7a+c+n'!K38,0))</f>
        <v>0</v>
      </c>
      <c r="L38" s="76" t="n">
        <f aca="false">IF($C$4="citu pasākumu izmaksas",IF('7a+c+n'!$Q38="C",'7a+c+n'!L38,0))</f>
        <v>0</v>
      </c>
      <c r="M38" s="76" t="n">
        <f aca="false">IF($C$4="citu pasākumu izmaksas",IF('7a+c+n'!$Q38="C",'7a+c+n'!M38,0))</f>
        <v>0</v>
      </c>
      <c r="N38" s="76" t="n">
        <f aca="false">IF($C$4="citu pasākumu izmaksas",IF('7a+c+n'!$Q38="C",'7a+c+n'!N38,0))</f>
        <v>0</v>
      </c>
      <c r="O38" s="76" t="n">
        <f aca="false">IF($C$4="citu pasākumu izmaksas",IF('7a+c+n'!$Q38="C",'7a+c+n'!O38,0))</f>
        <v>0</v>
      </c>
      <c r="P38" s="76" t="n">
        <f aca="false">IF($C$4="citu pasākumu izmaksas",IF('7a+c+n'!$Q38="C",'7a+c+n'!P38,0))</f>
        <v>0</v>
      </c>
    </row>
    <row r="39" customFormat="false" ht="11.25" hidden="false" customHeight="false" outlineLevel="0" collapsed="false">
      <c r="A39" s="72" t="n">
        <f aca="false">IF(P39=0,0,IF(COUNTBLANK(P39)=1,0,COUNTA($P$14:P39)))</f>
        <v>0</v>
      </c>
      <c r="B39" s="76" t="n">
        <f aca="false">IF($C$4="citu pasākumu izmaksas",IF('7a+c+n'!$Q39="C",'7a+c+n'!B39,0))</f>
        <v>0</v>
      </c>
      <c r="C39" s="76" t="str">
        <f aca="false">IF($C$4="citu pasākumu izmaksas",IF('7a+c+n'!$Q39="C",'7a+c+n'!C39,0))</f>
        <v>Tērauda caurule DN50</v>
      </c>
      <c r="D39" s="76" t="str">
        <f aca="false">IF($C$4="citu pasākumu izmaksas",IF('7a+c+n'!$Q39="C",'7a+c+n'!D39,0))</f>
        <v>t.m.</v>
      </c>
      <c r="E39" s="76"/>
      <c r="F39" s="76"/>
      <c r="G39" s="76"/>
      <c r="H39" s="76" t="n">
        <f aca="false">IF($C$4="citu pasākumu izmaksas",IF('7a+c+n'!$Q39="C",'7a+c+n'!H39,0))</f>
        <v>0</v>
      </c>
      <c r="I39" s="76"/>
      <c r="J39" s="76"/>
      <c r="K39" s="76" t="n">
        <f aca="false">IF($C$4="citu pasākumu izmaksas",IF('7a+c+n'!$Q39="C",'7a+c+n'!K39,0))</f>
        <v>0</v>
      </c>
      <c r="L39" s="76" t="n">
        <f aca="false">IF($C$4="citu pasākumu izmaksas",IF('7a+c+n'!$Q39="C",'7a+c+n'!L39,0))</f>
        <v>0</v>
      </c>
      <c r="M39" s="76" t="n">
        <f aca="false">IF($C$4="citu pasākumu izmaksas",IF('7a+c+n'!$Q39="C",'7a+c+n'!M39,0))</f>
        <v>0</v>
      </c>
      <c r="N39" s="76" t="n">
        <f aca="false">IF($C$4="citu pasākumu izmaksas",IF('7a+c+n'!$Q39="C",'7a+c+n'!N39,0))</f>
        <v>0</v>
      </c>
      <c r="O39" s="76" t="n">
        <f aca="false">IF($C$4="citu pasākumu izmaksas",IF('7a+c+n'!$Q39="C",'7a+c+n'!O39,0))</f>
        <v>0</v>
      </c>
      <c r="P39" s="76" t="n">
        <f aca="false">IF($C$4="citu pasākumu izmaksas",IF('7a+c+n'!$Q39="C",'7a+c+n'!P39,0))</f>
        <v>0</v>
      </c>
    </row>
    <row r="40" customFormat="false" ht="11.25" hidden="false" customHeight="false" outlineLevel="0" collapsed="false">
      <c r="A40" s="72" t="n">
        <f aca="false">IF(P40=0,0,IF(COUNTBLANK(P40)=1,0,COUNTA($P$14:P40)))</f>
        <v>0</v>
      </c>
      <c r="B40" s="76" t="n">
        <f aca="false">IF($C$4="citu pasākumu izmaksas",IF('7a+c+n'!$Q40="C",'7a+c+n'!B40,0))</f>
        <v>0</v>
      </c>
      <c r="C40" s="76" t="str">
        <f aca="false">IF($C$4="citu pasākumu izmaksas",IF('7a+c+n'!$Q40="C",'7a+c+n'!C40,0))</f>
        <v>Tērauda caurule (presējama), Ø42x1.5</v>
      </c>
      <c r="D40" s="76" t="str">
        <f aca="false">IF($C$4="citu pasākumu izmaksas",IF('7a+c+n'!$Q40="C",'7a+c+n'!D40,0))</f>
        <v>t.m.</v>
      </c>
      <c r="E40" s="76"/>
      <c r="F40" s="76"/>
      <c r="G40" s="76"/>
      <c r="H40" s="76" t="n">
        <f aca="false">IF($C$4="citu pasākumu izmaksas",IF('7a+c+n'!$Q40="C",'7a+c+n'!H40,0))</f>
        <v>0</v>
      </c>
      <c r="I40" s="76"/>
      <c r="J40" s="76"/>
      <c r="K40" s="76" t="n">
        <f aca="false">IF($C$4="citu pasākumu izmaksas",IF('7a+c+n'!$Q40="C",'7a+c+n'!K40,0))</f>
        <v>0</v>
      </c>
      <c r="L40" s="76" t="n">
        <f aca="false">IF($C$4="citu pasākumu izmaksas",IF('7a+c+n'!$Q40="C",'7a+c+n'!L40,0))</f>
        <v>0</v>
      </c>
      <c r="M40" s="76" t="n">
        <f aca="false">IF($C$4="citu pasākumu izmaksas",IF('7a+c+n'!$Q40="C",'7a+c+n'!M40,0))</f>
        <v>0</v>
      </c>
      <c r="N40" s="76" t="n">
        <f aca="false">IF($C$4="citu pasākumu izmaksas",IF('7a+c+n'!$Q40="C",'7a+c+n'!N40,0))</f>
        <v>0</v>
      </c>
      <c r="O40" s="76" t="n">
        <f aca="false">IF($C$4="citu pasākumu izmaksas",IF('7a+c+n'!$Q40="C",'7a+c+n'!O40,0))</f>
        <v>0</v>
      </c>
      <c r="P40" s="76" t="n">
        <f aca="false">IF($C$4="citu pasākumu izmaksas",IF('7a+c+n'!$Q40="C",'7a+c+n'!P40,0))</f>
        <v>0</v>
      </c>
    </row>
    <row r="41" customFormat="false" ht="11.25" hidden="false" customHeight="false" outlineLevel="0" collapsed="false">
      <c r="A41" s="72" t="n">
        <f aca="false">IF(P41=0,0,IF(COUNTBLANK(P41)=1,0,COUNTA($P$14:P41)))</f>
        <v>0</v>
      </c>
      <c r="B41" s="76" t="n">
        <f aca="false">IF($C$4="citu pasākumu izmaksas",IF('7a+c+n'!$Q41="C",'7a+c+n'!B41,0))</f>
        <v>0</v>
      </c>
      <c r="C41" s="76" t="str">
        <f aca="false">IF($C$4="citu pasākumu izmaksas",IF('7a+c+n'!$Q41="C",'7a+c+n'!C41,0))</f>
        <v>Tērauda caurule (presējama), Ø35x1.5</v>
      </c>
      <c r="D41" s="76" t="str">
        <f aca="false">IF($C$4="citu pasākumu izmaksas",IF('7a+c+n'!$Q41="C",'7a+c+n'!D41,0))</f>
        <v>t.m.</v>
      </c>
      <c r="E41" s="76"/>
      <c r="F41" s="76"/>
      <c r="G41" s="76"/>
      <c r="H41" s="76" t="n">
        <f aca="false">IF($C$4="citu pasākumu izmaksas",IF('7a+c+n'!$Q41="C",'7a+c+n'!H41,0))</f>
        <v>0</v>
      </c>
      <c r="I41" s="76"/>
      <c r="J41" s="76"/>
      <c r="K41" s="76" t="n">
        <f aca="false">IF($C$4="citu pasākumu izmaksas",IF('7a+c+n'!$Q41="C",'7a+c+n'!K41,0))</f>
        <v>0</v>
      </c>
      <c r="L41" s="76" t="n">
        <f aca="false">IF($C$4="citu pasākumu izmaksas",IF('7a+c+n'!$Q41="C",'7a+c+n'!L41,0))</f>
        <v>0</v>
      </c>
      <c r="M41" s="76" t="n">
        <f aca="false">IF($C$4="citu pasākumu izmaksas",IF('7a+c+n'!$Q41="C",'7a+c+n'!M41,0))</f>
        <v>0</v>
      </c>
      <c r="N41" s="76" t="n">
        <f aca="false">IF($C$4="citu pasākumu izmaksas",IF('7a+c+n'!$Q41="C",'7a+c+n'!N41,0))</f>
        <v>0</v>
      </c>
      <c r="O41" s="76" t="n">
        <f aca="false">IF($C$4="citu pasākumu izmaksas",IF('7a+c+n'!$Q41="C",'7a+c+n'!O41,0))</f>
        <v>0</v>
      </c>
      <c r="P41" s="76" t="n">
        <f aca="false">IF($C$4="citu pasākumu izmaksas",IF('7a+c+n'!$Q41="C",'7a+c+n'!P41,0))</f>
        <v>0</v>
      </c>
    </row>
    <row r="42" customFormat="false" ht="11.25" hidden="false" customHeight="false" outlineLevel="0" collapsed="false">
      <c r="A42" s="72" t="n">
        <f aca="false">IF(P42=0,0,IF(COUNTBLANK(P42)=1,0,COUNTA($P$14:P42)))</f>
        <v>0</v>
      </c>
      <c r="B42" s="76" t="n">
        <f aca="false">IF($C$4="citu pasākumu izmaksas",IF('7a+c+n'!$Q42="C",'7a+c+n'!B42,0))</f>
        <v>0</v>
      </c>
      <c r="C42" s="76" t="str">
        <f aca="false">IF($C$4="citu pasākumu izmaksas",IF('7a+c+n'!$Q42="C",'7a+c+n'!C42,0))</f>
        <v>Tērauda caurule (presējama), Ø28x1.5</v>
      </c>
      <c r="D42" s="76" t="str">
        <f aca="false">IF($C$4="citu pasākumu izmaksas",IF('7a+c+n'!$Q42="C",'7a+c+n'!D42,0))</f>
        <v>t.m.</v>
      </c>
      <c r="E42" s="76"/>
      <c r="F42" s="76"/>
      <c r="G42" s="76"/>
      <c r="H42" s="76" t="n">
        <f aca="false">IF($C$4="citu pasākumu izmaksas",IF('7a+c+n'!$Q42="C",'7a+c+n'!H42,0))</f>
        <v>0</v>
      </c>
      <c r="I42" s="76"/>
      <c r="J42" s="76"/>
      <c r="K42" s="76" t="n">
        <f aca="false">IF($C$4="citu pasākumu izmaksas",IF('7a+c+n'!$Q42="C",'7a+c+n'!K42,0))</f>
        <v>0</v>
      </c>
      <c r="L42" s="76" t="n">
        <f aca="false">IF($C$4="citu pasākumu izmaksas",IF('7a+c+n'!$Q42="C",'7a+c+n'!L42,0))</f>
        <v>0</v>
      </c>
      <c r="M42" s="76" t="n">
        <f aca="false">IF($C$4="citu pasākumu izmaksas",IF('7a+c+n'!$Q42="C",'7a+c+n'!M42,0))</f>
        <v>0</v>
      </c>
      <c r="N42" s="76" t="n">
        <f aca="false">IF($C$4="citu pasākumu izmaksas",IF('7a+c+n'!$Q42="C",'7a+c+n'!N42,0))</f>
        <v>0</v>
      </c>
      <c r="O42" s="76" t="n">
        <f aca="false">IF($C$4="citu pasākumu izmaksas",IF('7a+c+n'!$Q42="C",'7a+c+n'!O42,0))</f>
        <v>0</v>
      </c>
      <c r="P42" s="76" t="n">
        <f aca="false">IF($C$4="citu pasākumu izmaksas",IF('7a+c+n'!$Q42="C",'7a+c+n'!P42,0))</f>
        <v>0</v>
      </c>
    </row>
    <row r="43" customFormat="false" ht="11.25" hidden="false" customHeight="false" outlineLevel="0" collapsed="false">
      <c r="A43" s="72" t="n">
        <f aca="false">IF(P43=0,0,IF(COUNTBLANK(P43)=1,0,COUNTA($P$14:P43)))</f>
        <v>0</v>
      </c>
      <c r="B43" s="76" t="n">
        <f aca="false">IF($C$4="citu pasākumu izmaksas",IF('7a+c+n'!$Q43="C",'7a+c+n'!B43,0))</f>
        <v>0</v>
      </c>
      <c r="C43" s="76" t="str">
        <f aca="false">IF($C$4="citu pasākumu izmaksas",IF('7a+c+n'!$Q43="C",'7a+c+n'!C43,0))</f>
        <v>Tērauda caurule (presējama), Ø22x1.5</v>
      </c>
      <c r="D43" s="76" t="str">
        <f aca="false">IF($C$4="citu pasākumu izmaksas",IF('7a+c+n'!$Q43="C",'7a+c+n'!D43,0))</f>
        <v>t.m.</v>
      </c>
      <c r="E43" s="76"/>
      <c r="F43" s="76"/>
      <c r="G43" s="76"/>
      <c r="H43" s="76" t="n">
        <f aca="false">IF($C$4="citu pasākumu izmaksas",IF('7a+c+n'!$Q43="C",'7a+c+n'!H43,0))</f>
        <v>0</v>
      </c>
      <c r="I43" s="76"/>
      <c r="J43" s="76"/>
      <c r="K43" s="76" t="n">
        <f aca="false">IF($C$4="citu pasākumu izmaksas",IF('7a+c+n'!$Q43="C",'7a+c+n'!K43,0))</f>
        <v>0</v>
      </c>
      <c r="L43" s="76" t="n">
        <f aca="false">IF($C$4="citu pasākumu izmaksas",IF('7a+c+n'!$Q43="C",'7a+c+n'!L43,0))</f>
        <v>0</v>
      </c>
      <c r="M43" s="76" t="n">
        <f aca="false">IF($C$4="citu pasākumu izmaksas",IF('7a+c+n'!$Q43="C",'7a+c+n'!M43,0))</f>
        <v>0</v>
      </c>
      <c r="N43" s="76" t="n">
        <f aca="false">IF($C$4="citu pasākumu izmaksas",IF('7a+c+n'!$Q43="C",'7a+c+n'!N43,0))</f>
        <v>0</v>
      </c>
      <c r="O43" s="76" t="n">
        <f aca="false">IF($C$4="citu pasākumu izmaksas",IF('7a+c+n'!$Q43="C",'7a+c+n'!O43,0))</f>
        <v>0</v>
      </c>
      <c r="P43" s="76" t="n">
        <f aca="false">IF($C$4="citu pasākumu izmaksas",IF('7a+c+n'!$Q43="C",'7a+c+n'!P43,0))</f>
        <v>0</v>
      </c>
    </row>
    <row r="44" customFormat="false" ht="11.25" hidden="false" customHeight="false" outlineLevel="0" collapsed="false">
      <c r="A44" s="72" t="n">
        <f aca="false">IF(P44=0,0,IF(COUNTBLANK(P44)=1,0,COUNTA($P$14:P44)))</f>
        <v>0</v>
      </c>
      <c r="B44" s="76" t="n">
        <f aca="false">IF($C$4="citu pasākumu izmaksas",IF('7a+c+n'!$Q44="C",'7a+c+n'!B44,0))</f>
        <v>0</v>
      </c>
      <c r="C44" s="76" t="str">
        <f aca="false">IF($C$4="citu pasākumu izmaksas",IF('7a+c+n'!$Q44="C",'7a+c+n'!C44,0))</f>
        <v>Tērauda caurule (presējama), Ø18x1.2</v>
      </c>
      <c r="D44" s="76" t="str">
        <f aca="false">IF($C$4="citu pasākumu izmaksas",IF('7a+c+n'!$Q44="C",'7a+c+n'!D44,0))</f>
        <v>t.m.</v>
      </c>
      <c r="E44" s="76"/>
      <c r="F44" s="76"/>
      <c r="G44" s="76"/>
      <c r="H44" s="76" t="n">
        <f aca="false">IF($C$4="citu pasākumu izmaksas",IF('7a+c+n'!$Q44="C",'7a+c+n'!H44,0))</f>
        <v>0</v>
      </c>
      <c r="I44" s="76"/>
      <c r="J44" s="76"/>
      <c r="K44" s="76" t="n">
        <f aca="false">IF($C$4="citu pasākumu izmaksas",IF('7a+c+n'!$Q44="C",'7a+c+n'!K44,0))</f>
        <v>0</v>
      </c>
      <c r="L44" s="76" t="n">
        <f aca="false">IF($C$4="citu pasākumu izmaksas",IF('7a+c+n'!$Q44="C",'7a+c+n'!L44,0))</f>
        <v>0</v>
      </c>
      <c r="M44" s="76" t="n">
        <f aca="false">IF($C$4="citu pasākumu izmaksas",IF('7a+c+n'!$Q44="C",'7a+c+n'!M44,0))</f>
        <v>0</v>
      </c>
      <c r="N44" s="76" t="n">
        <f aca="false">IF($C$4="citu pasākumu izmaksas",IF('7a+c+n'!$Q44="C",'7a+c+n'!N44,0))</f>
        <v>0</v>
      </c>
      <c r="O44" s="76" t="n">
        <f aca="false">IF($C$4="citu pasākumu izmaksas",IF('7a+c+n'!$Q44="C",'7a+c+n'!O44,0))</f>
        <v>0</v>
      </c>
      <c r="P44" s="76" t="n">
        <f aca="false">IF($C$4="citu pasākumu izmaksas",IF('7a+c+n'!$Q44="C",'7a+c+n'!P44,0))</f>
        <v>0</v>
      </c>
    </row>
    <row r="45" customFormat="false" ht="11.25" hidden="false" customHeight="false" outlineLevel="0" collapsed="false">
      <c r="A45" s="72" t="n">
        <f aca="false">IF(P45=0,0,IF(COUNTBLANK(P45)=1,0,COUNTA($P$14:P45)))</f>
        <v>0</v>
      </c>
      <c r="B45" s="76" t="n">
        <f aca="false">IF($C$4="citu pasākumu izmaksas",IF('7a+c+n'!$Q45="C",'7a+c+n'!B45,0))</f>
        <v>0</v>
      </c>
      <c r="C45" s="76" t="str">
        <f aca="false">IF($C$4="citu pasākumu izmaksas",IF('7a+c+n'!$Q45="C",'7a+c+n'!C45,0))</f>
        <v>Tērauda caurule (presējama), Ø15x1.2</v>
      </c>
      <c r="D45" s="76" t="str">
        <f aca="false">IF($C$4="citu pasākumu izmaksas",IF('7a+c+n'!$Q45="C",'7a+c+n'!D45,0))</f>
        <v>t.m.</v>
      </c>
      <c r="E45" s="76"/>
      <c r="F45" s="76"/>
      <c r="G45" s="76"/>
      <c r="H45" s="76" t="n">
        <f aca="false">IF($C$4="citu pasākumu izmaksas",IF('7a+c+n'!$Q45="C",'7a+c+n'!H45,0))</f>
        <v>0</v>
      </c>
      <c r="I45" s="76"/>
      <c r="J45" s="76"/>
      <c r="K45" s="76" t="n">
        <f aca="false">IF($C$4="citu pasākumu izmaksas",IF('7a+c+n'!$Q45="C",'7a+c+n'!K45,0))</f>
        <v>0</v>
      </c>
      <c r="L45" s="76" t="n">
        <f aca="false">IF($C$4="citu pasākumu izmaksas",IF('7a+c+n'!$Q45="C",'7a+c+n'!L45,0))</f>
        <v>0</v>
      </c>
      <c r="M45" s="76" t="n">
        <f aca="false">IF($C$4="citu pasākumu izmaksas",IF('7a+c+n'!$Q45="C",'7a+c+n'!M45,0))</f>
        <v>0</v>
      </c>
      <c r="N45" s="76" t="n">
        <f aca="false">IF($C$4="citu pasākumu izmaksas",IF('7a+c+n'!$Q45="C",'7a+c+n'!N45,0))</f>
        <v>0</v>
      </c>
      <c r="O45" s="76" t="n">
        <f aca="false">IF($C$4="citu pasākumu izmaksas",IF('7a+c+n'!$Q45="C",'7a+c+n'!O45,0))</f>
        <v>0</v>
      </c>
      <c r="P45" s="76" t="n">
        <f aca="false">IF($C$4="citu pasākumu izmaksas",IF('7a+c+n'!$Q45="C",'7a+c+n'!P45,0))</f>
        <v>0</v>
      </c>
    </row>
    <row r="46" customFormat="false" ht="22.5" hidden="false" customHeight="false" outlineLevel="0" collapsed="false">
      <c r="A46" s="72" t="n">
        <f aca="false">IF(P46=0,0,IF(COUNTBLANK(P46)=1,0,COUNTA($P$14:P46)))</f>
        <v>0</v>
      </c>
      <c r="B46" s="76" t="n">
        <f aca="false">IF($C$4="citu pasākumu izmaksas",IF('7a+c+n'!$Q46="C",'7a+c+n'!B46,0))</f>
        <v>0</v>
      </c>
      <c r="C46" s="76" t="str">
        <f aca="false">IF($C$4="citu pasākumu izmaksas",IF('7a+c+n'!$Q46="C",'7a+c+n'!C46,0))</f>
        <v>Izolācija Paroc, ar folijas pārklājumu, b=50mm (DN50 pagraba telpā)</v>
      </c>
      <c r="D46" s="76" t="str">
        <f aca="false">IF($C$4="citu pasākumu izmaksas",IF('7a+c+n'!$Q46="C",'7a+c+n'!D46,0))</f>
        <v>t.m.</v>
      </c>
      <c r="E46" s="76"/>
      <c r="F46" s="76"/>
      <c r="G46" s="76"/>
      <c r="H46" s="76" t="n">
        <f aca="false">IF($C$4="citu pasākumu izmaksas",IF('7a+c+n'!$Q46="C",'7a+c+n'!H46,0))</f>
        <v>0</v>
      </c>
      <c r="I46" s="76"/>
      <c r="J46" s="76"/>
      <c r="K46" s="76" t="n">
        <f aca="false">IF($C$4="citu pasākumu izmaksas",IF('7a+c+n'!$Q46="C",'7a+c+n'!K46,0))</f>
        <v>0</v>
      </c>
      <c r="L46" s="76" t="n">
        <f aca="false">IF($C$4="citu pasākumu izmaksas",IF('7a+c+n'!$Q46="C",'7a+c+n'!L46,0))</f>
        <v>0</v>
      </c>
      <c r="M46" s="76" t="n">
        <f aca="false">IF($C$4="citu pasākumu izmaksas",IF('7a+c+n'!$Q46="C",'7a+c+n'!M46,0))</f>
        <v>0</v>
      </c>
      <c r="N46" s="76" t="n">
        <f aca="false">IF($C$4="citu pasākumu izmaksas",IF('7a+c+n'!$Q46="C",'7a+c+n'!N46,0))</f>
        <v>0</v>
      </c>
      <c r="O46" s="76" t="n">
        <f aca="false">IF($C$4="citu pasākumu izmaksas",IF('7a+c+n'!$Q46="C",'7a+c+n'!O46,0))</f>
        <v>0</v>
      </c>
      <c r="P46" s="76" t="n">
        <f aca="false">IF($C$4="citu pasākumu izmaksas",IF('7a+c+n'!$Q46="C",'7a+c+n'!P46,0))</f>
        <v>0</v>
      </c>
    </row>
    <row r="47" customFormat="false" ht="22.5" hidden="false" customHeight="false" outlineLevel="0" collapsed="false">
      <c r="A47" s="72" t="n">
        <f aca="false">IF(P47=0,0,IF(COUNTBLANK(P47)=1,0,COUNTA($P$14:P47)))</f>
        <v>0</v>
      </c>
      <c r="B47" s="76" t="n">
        <f aca="false">IF($C$4="citu pasākumu izmaksas",IF('7a+c+n'!$Q47="C",'7a+c+n'!B47,0))</f>
        <v>0</v>
      </c>
      <c r="C47" s="76" t="str">
        <f aca="false">IF($C$4="citu pasākumu izmaksas",IF('7a+c+n'!$Q47="C",'7a+c+n'!C47,0))</f>
        <v>Izolācija Paroc, ar folijas pārklājumu, b=50mm (c/v Ø42 pagraba telpā)</v>
      </c>
      <c r="D47" s="76" t="str">
        <f aca="false">IF($C$4="citu pasākumu izmaksas",IF('7a+c+n'!$Q47="C",'7a+c+n'!D47,0))</f>
        <v>t.m.</v>
      </c>
      <c r="E47" s="76"/>
      <c r="F47" s="76"/>
      <c r="G47" s="76"/>
      <c r="H47" s="76" t="n">
        <f aca="false">IF($C$4="citu pasākumu izmaksas",IF('7a+c+n'!$Q47="C",'7a+c+n'!H47,0))</f>
        <v>0</v>
      </c>
      <c r="I47" s="76"/>
      <c r="J47" s="76"/>
      <c r="K47" s="76" t="n">
        <f aca="false">IF($C$4="citu pasākumu izmaksas",IF('7a+c+n'!$Q47="C",'7a+c+n'!K47,0))</f>
        <v>0</v>
      </c>
      <c r="L47" s="76" t="n">
        <f aca="false">IF($C$4="citu pasākumu izmaksas",IF('7a+c+n'!$Q47="C",'7a+c+n'!L47,0))</f>
        <v>0</v>
      </c>
      <c r="M47" s="76" t="n">
        <f aca="false">IF($C$4="citu pasākumu izmaksas",IF('7a+c+n'!$Q47="C",'7a+c+n'!M47,0))</f>
        <v>0</v>
      </c>
      <c r="N47" s="76" t="n">
        <f aca="false">IF($C$4="citu pasākumu izmaksas",IF('7a+c+n'!$Q47="C",'7a+c+n'!N47,0))</f>
        <v>0</v>
      </c>
      <c r="O47" s="76" t="n">
        <f aca="false">IF($C$4="citu pasākumu izmaksas",IF('7a+c+n'!$Q47="C",'7a+c+n'!O47,0))</f>
        <v>0</v>
      </c>
      <c r="P47" s="76" t="n">
        <f aca="false">IF($C$4="citu pasākumu izmaksas",IF('7a+c+n'!$Q47="C",'7a+c+n'!P47,0))</f>
        <v>0</v>
      </c>
    </row>
    <row r="48" customFormat="false" ht="22.5" hidden="false" customHeight="false" outlineLevel="0" collapsed="false">
      <c r="A48" s="72" t="n">
        <f aca="false">IF(P48=0,0,IF(COUNTBLANK(P48)=1,0,COUNTA($P$14:P48)))</f>
        <v>0</v>
      </c>
      <c r="B48" s="76" t="n">
        <f aca="false">IF($C$4="citu pasākumu izmaksas",IF('7a+c+n'!$Q48="C",'7a+c+n'!B48,0))</f>
        <v>0</v>
      </c>
      <c r="C48" s="76" t="str">
        <f aca="false">IF($C$4="citu pasākumu izmaksas",IF('7a+c+n'!$Q48="C",'7a+c+n'!C48,0))</f>
        <v>Izolācija Paroc, ar folijas pārklājumu, b=50mm (c/v Ø35 pagraba telpā)</v>
      </c>
      <c r="D48" s="76" t="str">
        <f aca="false">IF($C$4="citu pasākumu izmaksas",IF('7a+c+n'!$Q48="C",'7a+c+n'!D48,0))</f>
        <v>t.m.</v>
      </c>
      <c r="E48" s="76"/>
      <c r="F48" s="76"/>
      <c r="G48" s="76"/>
      <c r="H48" s="76" t="n">
        <f aca="false">IF($C$4="citu pasākumu izmaksas",IF('7a+c+n'!$Q48="C",'7a+c+n'!H48,0))</f>
        <v>0</v>
      </c>
      <c r="I48" s="76"/>
      <c r="J48" s="76"/>
      <c r="K48" s="76" t="n">
        <f aca="false">IF($C$4="citu pasākumu izmaksas",IF('7a+c+n'!$Q48="C",'7a+c+n'!K48,0))</f>
        <v>0</v>
      </c>
      <c r="L48" s="76" t="n">
        <f aca="false">IF($C$4="citu pasākumu izmaksas",IF('7a+c+n'!$Q48="C",'7a+c+n'!L48,0))</f>
        <v>0</v>
      </c>
      <c r="M48" s="76" t="n">
        <f aca="false">IF($C$4="citu pasākumu izmaksas",IF('7a+c+n'!$Q48="C",'7a+c+n'!M48,0))</f>
        <v>0</v>
      </c>
      <c r="N48" s="76" t="n">
        <f aca="false">IF($C$4="citu pasākumu izmaksas",IF('7a+c+n'!$Q48="C",'7a+c+n'!N48,0))</f>
        <v>0</v>
      </c>
      <c r="O48" s="76" t="n">
        <f aca="false">IF($C$4="citu pasākumu izmaksas",IF('7a+c+n'!$Q48="C",'7a+c+n'!O48,0))</f>
        <v>0</v>
      </c>
      <c r="P48" s="76" t="n">
        <f aca="false">IF($C$4="citu pasākumu izmaksas",IF('7a+c+n'!$Q48="C",'7a+c+n'!P48,0))</f>
        <v>0</v>
      </c>
    </row>
    <row r="49" customFormat="false" ht="22.5" hidden="false" customHeight="false" outlineLevel="0" collapsed="false">
      <c r="A49" s="72" t="n">
        <f aca="false">IF(P49=0,0,IF(COUNTBLANK(P49)=1,0,COUNTA($P$14:P49)))</f>
        <v>0</v>
      </c>
      <c r="B49" s="76" t="n">
        <f aca="false">IF($C$4="citu pasākumu izmaksas",IF('7a+c+n'!$Q49="C",'7a+c+n'!B49,0))</f>
        <v>0</v>
      </c>
      <c r="C49" s="76" t="str">
        <f aca="false">IF($C$4="citu pasākumu izmaksas",IF('7a+c+n'!$Q49="C",'7a+c+n'!C49,0))</f>
        <v>Izolācija Paroc, ar folijas pārklājumu, b=50mm (c/v Ø28 pagraba telpā)</v>
      </c>
      <c r="D49" s="76" t="str">
        <f aca="false">IF($C$4="citu pasākumu izmaksas",IF('7a+c+n'!$Q49="C",'7a+c+n'!D49,0))</f>
        <v>t.m.</v>
      </c>
      <c r="E49" s="76"/>
      <c r="F49" s="76"/>
      <c r="G49" s="76"/>
      <c r="H49" s="76" t="n">
        <f aca="false">IF($C$4="citu pasākumu izmaksas",IF('7a+c+n'!$Q49="C",'7a+c+n'!H49,0))</f>
        <v>0</v>
      </c>
      <c r="I49" s="76"/>
      <c r="J49" s="76"/>
      <c r="K49" s="76" t="n">
        <f aca="false">IF($C$4="citu pasākumu izmaksas",IF('7a+c+n'!$Q49="C",'7a+c+n'!K49,0))</f>
        <v>0</v>
      </c>
      <c r="L49" s="76" t="n">
        <f aca="false">IF($C$4="citu pasākumu izmaksas",IF('7a+c+n'!$Q49="C",'7a+c+n'!L49,0))</f>
        <v>0</v>
      </c>
      <c r="M49" s="76" t="n">
        <f aca="false">IF($C$4="citu pasākumu izmaksas",IF('7a+c+n'!$Q49="C",'7a+c+n'!M49,0))</f>
        <v>0</v>
      </c>
      <c r="N49" s="76" t="n">
        <f aca="false">IF($C$4="citu pasākumu izmaksas",IF('7a+c+n'!$Q49="C",'7a+c+n'!N49,0))</f>
        <v>0</v>
      </c>
      <c r="O49" s="76" t="n">
        <f aca="false">IF($C$4="citu pasākumu izmaksas",IF('7a+c+n'!$Q49="C",'7a+c+n'!O49,0))</f>
        <v>0</v>
      </c>
      <c r="P49" s="76" t="n">
        <f aca="false">IF($C$4="citu pasākumu izmaksas",IF('7a+c+n'!$Q49="C",'7a+c+n'!P49,0))</f>
        <v>0</v>
      </c>
    </row>
    <row r="50" customFormat="false" ht="22.5" hidden="false" customHeight="false" outlineLevel="0" collapsed="false">
      <c r="A50" s="72" t="n">
        <f aca="false">IF(P50=0,0,IF(COUNTBLANK(P50)=1,0,COUNTA($P$14:P50)))</f>
        <v>0</v>
      </c>
      <c r="B50" s="76" t="n">
        <f aca="false">IF($C$4="citu pasākumu izmaksas",IF('7a+c+n'!$Q50="C",'7a+c+n'!B50,0))</f>
        <v>0</v>
      </c>
      <c r="C50" s="76" t="str">
        <f aca="false">IF($C$4="citu pasākumu izmaksas",IF('7a+c+n'!$Q50="C",'7a+c+n'!C50,0))</f>
        <v>Izolācija Paroc, ar folijas pārklājumu, b=50mm (c/v Ø22 pagraba telpā)</v>
      </c>
      <c r="D50" s="76" t="str">
        <f aca="false">IF($C$4="citu pasākumu izmaksas",IF('7a+c+n'!$Q50="C",'7a+c+n'!D50,0))</f>
        <v>t.m.</v>
      </c>
      <c r="E50" s="76"/>
      <c r="F50" s="76"/>
      <c r="G50" s="76"/>
      <c r="H50" s="76" t="n">
        <f aca="false">IF($C$4="citu pasākumu izmaksas",IF('7a+c+n'!$Q50="C",'7a+c+n'!H50,0))</f>
        <v>0</v>
      </c>
      <c r="I50" s="76"/>
      <c r="J50" s="76"/>
      <c r="K50" s="76" t="n">
        <f aca="false">IF($C$4="citu pasākumu izmaksas",IF('7a+c+n'!$Q50="C",'7a+c+n'!K50,0))</f>
        <v>0</v>
      </c>
      <c r="L50" s="76" t="n">
        <f aca="false">IF($C$4="citu pasākumu izmaksas",IF('7a+c+n'!$Q50="C",'7a+c+n'!L50,0))</f>
        <v>0</v>
      </c>
      <c r="M50" s="76" t="n">
        <f aca="false">IF($C$4="citu pasākumu izmaksas",IF('7a+c+n'!$Q50="C",'7a+c+n'!M50,0))</f>
        <v>0</v>
      </c>
      <c r="N50" s="76" t="n">
        <f aca="false">IF($C$4="citu pasākumu izmaksas",IF('7a+c+n'!$Q50="C",'7a+c+n'!N50,0))</f>
        <v>0</v>
      </c>
      <c r="O50" s="76" t="n">
        <f aca="false">IF($C$4="citu pasākumu izmaksas",IF('7a+c+n'!$Q50="C",'7a+c+n'!O50,0))</f>
        <v>0</v>
      </c>
      <c r="P50" s="76" t="n">
        <f aca="false">IF($C$4="citu pasākumu izmaksas",IF('7a+c+n'!$Q50="C",'7a+c+n'!P50,0))</f>
        <v>0</v>
      </c>
    </row>
    <row r="51" customFormat="false" ht="22.5" hidden="false" customHeight="false" outlineLevel="0" collapsed="false">
      <c r="A51" s="72" t="n">
        <f aca="false">IF(P51=0,0,IF(COUNTBLANK(P51)=1,0,COUNTA($P$14:P51)))</f>
        <v>0</v>
      </c>
      <c r="B51" s="76" t="n">
        <f aca="false">IF($C$4="citu pasākumu izmaksas",IF('7a+c+n'!$Q51="C",'7a+c+n'!B51,0))</f>
        <v>0</v>
      </c>
      <c r="C51" s="76" t="str">
        <f aca="false">IF($C$4="citu pasākumu izmaksas",IF('7a+c+n'!$Q51="C",'7a+c+n'!C51,0))</f>
        <v>Izolācija Paroc, ar folijas pārklājumu, b=50mm (c/v Ø18 pagraba telpā)</v>
      </c>
      <c r="D51" s="76" t="str">
        <f aca="false">IF($C$4="citu pasākumu izmaksas",IF('7a+c+n'!$Q51="C",'7a+c+n'!D51,0))</f>
        <v>t.m.</v>
      </c>
      <c r="E51" s="76"/>
      <c r="F51" s="76"/>
      <c r="G51" s="76"/>
      <c r="H51" s="76" t="n">
        <f aca="false">IF($C$4="citu pasākumu izmaksas",IF('7a+c+n'!$Q51="C",'7a+c+n'!H51,0))</f>
        <v>0</v>
      </c>
      <c r="I51" s="76"/>
      <c r="J51" s="76"/>
      <c r="K51" s="76" t="n">
        <f aca="false">IF($C$4="citu pasākumu izmaksas",IF('7a+c+n'!$Q51="C",'7a+c+n'!K51,0))</f>
        <v>0</v>
      </c>
      <c r="L51" s="76" t="n">
        <f aca="false">IF($C$4="citu pasākumu izmaksas",IF('7a+c+n'!$Q51="C",'7a+c+n'!L51,0))</f>
        <v>0</v>
      </c>
      <c r="M51" s="76" t="n">
        <f aca="false">IF($C$4="citu pasākumu izmaksas",IF('7a+c+n'!$Q51="C",'7a+c+n'!M51,0))</f>
        <v>0</v>
      </c>
      <c r="N51" s="76" t="n">
        <f aca="false">IF($C$4="citu pasākumu izmaksas",IF('7a+c+n'!$Q51="C",'7a+c+n'!N51,0))</f>
        <v>0</v>
      </c>
      <c r="O51" s="76" t="n">
        <f aca="false">IF($C$4="citu pasākumu izmaksas",IF('7a+c+n'!$Q51="C",'7a+c+n'!O51,0))</f>
        <v>0</v>
      </c>
      <c r="P51" s="76" t="n">
        <f aca="false">IF($C$4="citu pasākumu izmaksas",IF('7a+c+n'!$Q51="C",'7a+c+n'!P51,0))</f>
        <v>0</v>
      </c>
    </row>
    <row r="52" customFormat="false" ht="11.25" hidden="false" customHeight="false" outlineLevel="0" collapsed="false">
      <c r="A52" s="72" t="n">
        <f aca="false">IF(P52=0,0,IF(COUNTBLANK(P52)=1,0,COUNTA($P$14:P52)))</f>
        <v>0</v>
      </c>
      <c r="B52" s="76" t="n">
        <f aca="false">IF($C$4="citu pasākumu izmaksas",IF('7a+c+n'!$Q52="C",'7a+c+n'!B52,0))</f>
        <v>0</v>
      </c>
      <c r="C52" s="76" t="str">
        <f aca="false">IF($C$4="citu pasākumu izmaksas",IF('7a+c+n'!$Q52="C",'7a+c+n'!C52,0))</f>
        <v>siltumizolācijas palīgmateriāli</v>
      </c>
      <c r="D52" s="76" t="str">
        <f aca="false">IF($C$4="citu pasākumu izmaksas",IF('7a+c+n'!$Q52="C",'7a+c+n'!D52,0))</f>
        <v>kpl.</v>
      </c>
      <c r="E52" s="76"/>
      <c r="F52" s="76"/>
      <c r="G52" s="76"/>
      <c r="H52" s="76" t="n">
        <f aca="false">IF($C$4="citu pasākumu izmaksas",IF('7a+c+n'!$Q52="C",'7a+c+n'!H52,0))</f>
        <v>0</v>
      </c>
      <c r="I52" s="76"/>
      <c r="J52" s="76"/>
      <c r="K52" s="76" t="n">
        <f aca="false">IF($C$4="citu pasākumu izmaksas",IF('7a+c+n'!$Q52="C",'7a+c+n'!K52,0))</f>
        <v>0</v>
      </c>
      <c r="L52" s="76" t="n">
        <f aca="false">IF($C$4="citu pasākumu izmaksas",IF('7a+c+n'!$Q52="C",'7a+c+n'!L52,0))</f>
        <v>0</v>
      </c>
      <c r="M52" s="76" t="n">
        <f aca="false">IF($C$4="citu pasākumu izmaksas",IF('7a+c+n'!$Q52="C",'7a+c+n'!M52,0))</f>
        <v>0</v>
      </c>
      <c r="N52" s="76" t="n">
        <f aca="false">IF($C$4="citu pasākumu izmaksas",IF('7a+c+n'!$Q52="C",'7a+c+n'!N52,0))</f>
        <v>0</v>
      </c>
      <c r="O52" s="76" t="n">
        <f aca="false">IF($C$4="citu pasākumu izmaksas",IF('7a+c+n'!$Q52="C",'7a+c+n'!O52,0))</f>
        <v>0</v>
      </c>
      <c r="P52" s="76" t="n">
        <f aca="false">IF($C$4="citu pasākumu izmaksas",IF('7a+c+n'!$Q52="C",'7a+c+n'!P52,0))</f>
        <v>0</v>
      </c>
    </row>
    <row r="53" customFormat="false" ht="22.5" hidden="false" customHeight="false" outlineLevel="0" collapsed="false">
      <c r="A53" s="72" t="n">
        <f aca="false">IF(P53=0,0,IF(COUNTBLANK(P53)=1,0,COUNTA($P$14:P53)))</f>
        <v>0</v>
      </c>
      <c r="B53" s="76" t="n">
        <f aca="false">IF($C$4="citu pasākumu izmaksas",IF('7a+c+n'!$Q53="C",'7a+c+n'!B53,0))</f>
        <v>0</v>
      </c>
      <c r="C53" s="76" t="str">
        <f aca="false">IF($C$4="citu pasākumu izmaksas",IF('7a+c+n'!$Q53="C",'7a+c+n'!C53,0))</f>
        <v>atvērumu veidošana un hermetizācija pēc apkures sistēmas montāžas </v>
      </c>
      <c r="D53" s="76" t="str">
        <f aca="false">IF($C$4="citu pasākumu izmaksas",IF('7a+c+n'!$Q53="C",'7a+c+n'!D53,0))</f>
        <v>kpl.</v>
      </c>
      <c r="E53" s="76"/>
      <c r="F53" s="76"/>
      <c r="G53" s="76"/>
      <c r="H53" s="76" t="n">
        <f aca="false">IF($C$4="citu pasākumu izmaksas",IF('7a+c+n'!$Q53="C",'7a+c+n'!H53,0))</f>
        <v>0</v>
      </c>
      <c r="I53" s="76"/>
      <c r="J53" s="76"/>
      <c r="K53" s="76" t="n">
        <f aca="false">IF($C$4="citu pasākumu izmaksas",IF('7a+c+n'!$Q53="C",'7a+c+n'!K53,0))</f>
        <v>0</v>
      </c>
      <c r="L53" s="76" t="n">
        <f aca="false">IF($C$4="citu pasākumu izmaksas",IF('7a+c+n'!$Q53="C",'7a+c+n'!L53,0))</f>
        <v>0</v>
      </c>
      <c r="M53" s="76" t="n">
        <f aca="false">IF($C$4="citu pasākumu izmaksas",IF('7a+c+n'!$Q53="C",'7a+c+n'!M53,0))</f>
        <v>0</v>
      </c>
      <c r="N53" s="76" t="n">
        <f aca="false">IF($C$4="citu pasākumu izmaksas",IF('7a+c+n'!$Q53="C",'7a+c+n'!N53,0))</f>
        <v>0</v>
      </c>
      <c r="O53" s="76" t="n">
        <f aca="false">IF($C$4="citu pasākumu izmaksas",IF('7a+c+n'!$Q53="C",'7a+c+n'!O53,0))</f>
        <v>0</v>
      </c>
      <c r="P53" s="76" t="n">
        <f aca="false">IF($C$4="citu pasākumu izmaksas",IF('7a+c+n'!$Q53="C",'7a+c+n'!P53,0))</f>
        <v>0</v>
      </c>
    </row>
    <row r="54" customFormat="false" ht="11.25" hidden="false" customHeight="false" outlineLevel="0" collapsed="false">
      <c r="A54" s="72" t="n">
        <f aca="false">IF(P54=0,0,IF(COUNTBLANK(P54)=1,0,COUNTA($P$14:P54)))</f>
        <v>0</v>
      </c>
      <c r="B54" s="76" t="n">
        <f aca="false">IF($C$4="citu pasākumu izmaksas",IF('7a+c+n'!$Q54="C",'7a+c+n'!B54,0))</f>
        <v>0</v>
      </c>
      <c r="C54" s="76" t="str">
        <f aca="false">IF($C$4="citu pasākumu izmaksas",IF('7a+c+n'!$Q54="C",'7a+c+n'!C54,0))</f>
        <v>aizsargčaulas Ø42  c/v</v>
      </c>
      <c r="D54" s="76" t="str">
        <f aca="false">IF($C$4="citu pasākumu izmaksas",IF('7a+c+n'!$Q54="C",'7a+c+n'!D54,0))</f>
        <v>gb</v>
      </c>
      <c r="E54" s="76"/>
      <c r="F54" s="76"/>
      <c r="G54" s="76"/>
      <c r="H54" s="76" t="n">
        <f aca="false">IF($C$4="citu pasākumu izmaksas",IF('7a+c+n'!$Q54="C",'7a+c+n'!H54,0))</f>
        <v>0</v>
      </c>
      <c r="I54" s="76"/>
      <c r="J54" s="76"/>
      <c r="K54" s="76" t="n">
        <f aca="false">IF($C$4="citu pasākumu izmaksas",IF('7a+c+n'!$Q54="C",'7a+c+n'!K54,0))</f>
        <v>0</v>
      </c>
      <c r="L54" s="76" t="n">
        <f aca="false">IF($C$4="citu pasākumu izmaksas",IF('7a+c+n'!$Q54="C",'7a+c+n'!L54,0))</f>
        <v>0</v>
      </c>
      <c r="M54" s="76" t="n">
        <f aca="false">IF($C$4="citu pasākumu izmaksas",IF('7a+c+n'!$Q54="C",'7a+c+n'!M54,0))</f>
        <v>0</v>
      </c>
      <c r="N54" s="76" t="n">
        <f aca="false">IF($C$4="citu pasākumu izmaksas",IF('7a+c+n'!$Q54="C",'7a+c+n'!N54,0))</f>
        <v>0</v>
      </c>
      <c r="O54" s="76" t="n">
        <f aca="false">IF($C$4="citu pasākumu izmaksas",IF('7a+c+n'!$Q54="C",'7a+c+n'!O54,0))</f>
        <v>0</v>
      </c>
      <c r="P54" s="76" t="n">
        <f aca="false">IF($C$4="citu pasākumu izmaksas",IF('7a+c+n'!$Q54="C",'7a+c+n'!P54,0))</f>
        <v>0</v>
      </c>
    </row>
    <row r="55" customFormat="false" ht="11.25" hidden="false" customHeight="false" outlineLevel="0" collapsed="false">
      <c r="A55" s="72" t="n">
        <f aca="false">IF(P55=0,0,IF(COUNTBLANK(P55)=1,0,COUNTA($P$14:P55)))</f>
        <v>0</v>
      </c>
      <c r="B55" s="76" t="n">
        <f aca="false">IF($C$4="citu pasākumu izmaksas",IF('7a+c+n'!$Q55="C",'7a+c+n'!B55,0))</f>
        <v>0</v>
      </c>
      <c r="C55" s="76" t="str">
        <f aca="false">IF($C$4="citu pasākumu izmaksas",IF('7a+c+n'!$Q55="C",'7a+c+n'!C55,0))</f>
        <v>aizsargčaulas Ø35  c/v</v>
      </c>
      <c r="D55" s="76" t="str">
        <f aca="false">IF($C$4="citu pasākumu izmaksas",IF('7a+c+n'!$Q55="C",'7a+c+n'!D55,0))</f>
        <v>gb</v>
      </c>
      <c r="E55" s="76"/>
      <c r="F55" s="76"/>
      <c r="G55" s="76"/>
      <c r="H55" s="76" t="n">
        <f aca="false">IF($C$4="citu pasākumu izmaksas",IF('7a+c+n'!$Q55="C",'7a+c+n'!H55,0))</f>
        <v>0</v>
      </c>
      <c r="I55" s="76"/>
      <c r="J55" s="76"/>
      <c r="K55" s="76" t="n">
        <f aca="false">IF($C$4="citu pasākumu izmaksas",IF('7a+c+n'!$Q55="C",'7a+c+n'!K55,0))</f>
        <v>0</v>
      </c>
      <c r="L55" s="76" t="n">
        <f aca="false">IF($C$4="citu pasākumu izmaksas",IF('7a+c+n'!$Q55="C",'7a+c+n'!L55,0))</f>
        <v>0</v>
      </c>
      <c r="M55" s="76" t="n">
        <f aca="false">IF($C$4="citu pasākumu izmaksas",IF('7a+c+n'!$Q55="C",'7a+c+n'!M55,0))</f>
        <v>0</v>
      </c>
      <c r="N55" s="76" t="n">
        <f aca="false">IF($C$4="citu pasākumu izmaksas",IF('7a+c+n'!$Q55="C",'7a+c+n'!N55,0))</f>
        <v>0</v>
      </c>
      <c r="O55" s="76" t="n">
        <f aca="false">IF($C$4="citu pasākumu izmaksas",IF('7a+c+n'!$Q55="C",'7a+c+n'!O55,0))</f>
        <v>0</v>
      </c>
      <c r="P55" s="76" t="n">
        <f aca="false">IF($C$4="citu pasākumu izmaksas",IF('7a+c+n'!$Q55="C",'7a+c+n'!P55,0))</f>
        <v>0</v>
      </c>
    </row>
    <row r="56" customFormat="false" ht="11.25" hidden="false" customHeight="false" outlineLevel="0" collapsed="false">
      <c r="A56" s="72" t="n">
        <f aca="false">IF(P56=0,0,IF(COUNTBLANK(P56)=1,0,COUNTA($P$14:P56)))</f>
        <v>0</v>
      </c>
      <c r="B56" s="76" t="n">
        <f aca="false">IF($C$4="citu pasākumu izmaksas",IF('7a+c+n'!$Q56="C",'7a+c+n'!B56,0))</f>
        <v>0</v>
      </c>
      <c r="C56" s="76" t="str">
        <f aca="false">IF($C$4="citu pasākumu izmaksas",IF('7a+c+n'!$Q56="C",'7a+c+n'!C56,0))</f>
        <v>aizsargčaulas Ø28 c/v</v>
      </c>
      <c r="D56" s="76" t="str">
        <f aca="false">IF($C$4="citu pasākumu izmaksas",IF('7a+c+n'!$Q56="C",'7a+c+n'!D56,0))</f>
        <v>gb</v>
      </c>
      <c r="E56" s="76"/>
      <c r="F56" s="76"/>
      <c r="G56" s="76"/>
      <c r="H56" s="76" t="n">
        <f aca="false">IF($C$4="citu pasākumu izmaksas",IF('7a+c+n'!$Q56="C",'7a+c+n'!H56,0))</f>
        <v>0</v>
      </c>
      <c r="I56" s="76"/>
      <c r="J56" s="76"/>
      <c r="K56" s="76" t="n">
        <f aca="false">IF($C$4="citu pasākumu izmaksas",IF('7a+c+n'!$Q56="C",'7a+c+n'!K56,0))</f>
        <v>0</v>
      </c>
      <c r="L56" s="76" t="n">
        <f aca="false">IF($C$4="citu pasākumu izmaksas",IF('7a+c+n'!$Q56="C",'7a+c+n'!L56,0))</f>
        <v>0</v>
      </c>
      <c r="M56" s="76" t="n">
        <f aca="false">IF($C$4="citu pasākumu izmaksas",IF('7a+c+n'!$Q56="C",'7a+c+n'!M56,0))</f>
        <v>0</v>
      </c>
      <c r="N56" s="76" t="n">
        <f aca="false">IF($C$4="citu pasākumu izmaksas",IF('7a+c+n'!$Q56="C",'7a+c+n'!N56,0))</f>
        <v>0</v>
      </c>
      <c r="O56" s="76" t="n">
        <f aca="false">IF($C$4="citu pasākumu izmaksas",IF('7a+c+n'!$Q56="C",'7a+c+n'!O56,0))</f>
        <v>0</v>
      </c>
      <c r="P56" s="76" t="n">
        <f aca="false">IF($C$4="citu pasākumu izmaksas",IF('7a+c+n'!$Q56="C",'7a+c+n'!P56,0))</f>
        <v>0</v>
      </c>
    </row>
    <row r="57" customFormat="false" ht="11.25" hidden="false" customHeight="false" outlineLevel="0" collapsed="false">
      <c r="A57" s="72" t="n">
        <f aca="false">IF(P57=0,0,IF(COUNTBLANK(P57)=1,0,COUNTA($P$14:P57)))</f>
        <v>0</v>
      </c>
      <c r="B57" s="76" t="n">
        <f aca="false">IF($C$4="citu pasākumu izmaksas",IF('7a+c+n'!$Q57="C",'7a+c+n'!B57,0))</f>
        <v>0</v>
      </c>
      <c r="C57" s="76" t="str">
        <f aca="false">IF($C$4="citu pasākumu izmaksas",IF('7a+c+n'!$Q57="C",'7a+c+n'!C57,0))</f>
        <v>aizsargčaulas Ø22 c/v</v>
      </c>
      <c r="D57" s="76" t="str">
        <f aca="false">IF($C$4="citu pasākumu izmaksas",IF('7a+c+n'!$Q57="C",'7a+c+n'!D57,0))</f>
        <v>gb</v>
      </c>
      <c r="E57" s="76"/>
      <c r="F57" s="76"/>
      <c r="G57" s="76"/>
      <c r="H57" s="76" t="n">
        <f aca="false">IF($C$4="citu pasākumu izmaksas",IF('7a+c+n'!$Q57="C",'7a+c+n'!H57,0))</f>
        <v>0</v>
      </c>
      <c r="I57" s="76"/>
      <c r="J57" s="76"/>
      <c r="K57" s="76" t="n">
        <f aca="false">IF($C$4="citu pasākumu izmaksas",IF('7a+c+n'!$Q57="C",'7a+c+n'!K57,0))</f>
        <v>0</v>
      </c>
      <c r="L57" s="76" t="n">
        <f aca="false">IF($C$4="citu pasākumu izmaksas",IF('7a+c+n'!$Q57="C",'7a+c+n'!L57,0))</f>
        <v>0</v>
      </c>
      <c r="M57" s="76" t="n">
        <f aca="false">IF($C$4="citu pasākumu izmaksas",IF('7a+c+n'!$Q57="C",'7a+c+n'!M57,0))</f>
        <v>0</v>
      </c>
      <c r="N57" s="76" t="n">
        <f aca="false">IF($C$4="citu pasākumu izmaksas",IF('7a+c+n'!$Q57="C",'7a+c+n'!N57,0))</f>
        <v>0</v>
      </c>
      <c r="O57" s="76" t="n">
        <f aca="false">IF($C$4="citu pasākumu izmaksas",IF('7a+c+n'!$Q57="C",'7a+c+n'!O57,0))</f>
        <v>0</v>
      </c>
      <c r="P57" s="76" t="n">
        <f aca="false">IF($C$4="citu pasākumu izmaksas",IF('7a+c+n'!$Q57="C",'7a+c+n'!P57,0))</f>
        <v>0</v>
      </c>
    </row>
    <row r="58" customFormat="false" ht="11.25" hidden="false" customHeight="false" outlineLevel="0" collapsed="false">
      <c r="A58" s="72" t="n">
        <f aca="false">IF(P58=0,0,IF(COUNTBLANK(P58)=1,0,COUNTA($P$14:P58)))</f>
        <v>0</v>
      </c>
      <c r="B58" s="76" t="n">
        <f aca="false">IF($C$4="citu pasākumu izmaksas",IF('7a+c+n'!$Q58="C",'7a+c+n'!B58,0))</f>
        <v>0</v>
      </c>
      <c r="C58" s="76" t="str">
        <f aca="false">IF($C$4="citu pasākumu izmaksas",IF('7a+c+n'!$Q58="C",'7a+c+n'!C58,0))</f>
        <v>aizsargčaulas Ø18 c/v </v>
      </c>
      <c r="D58" s="76" t="str">
        <f aca="false">IF($C$4="citu pasākumu izmaksas",IF('7a+c+n'!$Q58="C",'7a+c+n'!D58,0))</f>
        <v>gb</v>
      </c>
      <c r="E58" s="76"/>
      <c r="F58" s="76"/>
      <c r="G58" s="76"/>
      <c r="H58" s="76" t="n">
        <f aca="false">IF($C$4="citu pasākumu izmaksas",IF('7a+c+n'!$Q58="C",'7a+c+n'!H58,0))</f>
        <v>0</v>
      </c>
      <c r="I58" s="76"/>
      <c r="J58" s="76"/>
      <c r="K58" s="76" t="n">
        <f aca="false">IF($C$4="citu pasākumu izmaksas",IF('7a+c+n'!$Q58="C",'7a+c+n'!K58,0))</f>
        <v>0</v>
      </c>
      <c r="L58" s="76" t="n">
        <f aca="false">IF($C$4="citu pasākumu izmaksas",IF('7a+c+n'!$Q58="C",'7a+c+n'!L58,0))</f>
        <v>0</v>
      </c>
      <c r="M58" s="76" t="n">
        <f aca="false">IF($C$4="citu pasākumu izmaksas",IF('7a+c+n'!$Q58="C",'7a+c+n'!M58,0))</f>
        <v>0</v>
      </c>
      <c r="N58" s="76" t="n">
        <f aca="false">IF($C$4="citu pasākumu izmaksas",IF('7a+c+n'!$Q58="C",'7a+c+n'!N58,0))</f>
        <v>0</v>
      </c>
      <c r="O58" s="76" t="n">
        <f aca="false">IF($C$4="citu pasākumu izmaksas",IF('7a+c+n'!$Q58="C",'7a+c+n'!O58,0))</f>
        <v>0</v>
      </c>
      <c r="P58" s="76" t="n">
        <f aca="false">IF($C$4="citu pasākumu izmaksas",IF('7a+c+n'!$Q58="C",'7a+c+n'!P58,0))</f>
        <v>0</v>
      </c>
    </row>
    <row r="59" customFormat="false" ht="11.25" hidden="false" customHeight="false" outlineLevel="0" collapsed="false">
      <c r="A59" s="72" t="n">
        <f aca="false">IF(P59=0,0,IF(COUNTBLANK(P59)=1,0,COUNTA($P$14:P59)))</f>
        <v>0</v>
      </c>
      <c r="B59" s="76" t="n">
        <f aca="false">IF($C$4="citu pasākumu izmaksas",IF('7a+c+n'!$Q59="C",'7a+c+n'!B59,0))</f>
        <v>0</v>
      </c>
      <c r="C59" s="76" t="str">
        <f aca="false">IF($C$4="citu pasākumu izmaksas",IF('7a+c+n'!$Q59="C",'7a+c+n'!C59,0))</f>
        <v>aizsargčaulas Ø15 c/v</v>
      </c>
      <c r="D59" s="76" t="str">
        <f aca="false">IF($C$4="citu pasākumu izmaksas",IF('7a+c+n'!$Q59="C",'7a+c+n'!D59,0))</f>
        <v>gb</v>
      </c>
      <c r="E59" s="76"/>
      <c r="F59" s="76"/>
      <c r="G59" s="76"/>
      <c r="H59" s="76" t="n">
        <f aca="false">IF($C$4="citu pasākumu izmaksas",IF('7a+c+n'!$Q59="C",'7a+c+n'!H59,0))</f>
        <v>0</v>
      </c>
      <c r="I59" s="76"/>
      <c r="J59" s="76"/>
      <c r="K59" s="76" t="n">
        <f aca="false">IF($C$4="citu pasākumu izmaksas",IF('7a+c+n'!$Q59="C",'7a+c+n'!K59,0))</f>
        <v>0</v>
      </c>
      <c r="L59" s="76" t="n">
        <f aca="false">IF($C$4="citu pasākumu izmaksas",IF('7a+c+n'!$Q59="C",'7a+c+n'!L59,0))</f>
        <v>0</v>
      </c>
      <c r="M59" s="76" t="n">
        <f aca="false">IF($C$4="citu pasākumu izmaksas",IF('7a+c+n'!$Q59="C",'7a+c+n'!M59,0))</f>
        <v>0</v>
      </c>
      <c r="N59" s="76" t="n">
        <f aca="false">IF($C$4="citu pasākumu izmaksas",IF('7a+c+n'!$Q59="C",'7a+c+n'!N59,0))</f>
        <v>0</v>
      </c>
      <c r="O59" s="76" t="n">
        <f aca="false">IF($C$4="citu pasākumu izmaksas",IF('7a+c+n'!$Q59="C",'7a+c+n'!O59,0))</f>
        <v>0</v>
      </c>
      <c r="P59" s="76" t="n">
        <f aca="false">IF($C$4="citu pasākumu izmaksas",IF('7a+c+n'!$Q59="C",'7a+c+n'!P59,0))</f>
        <v>0</v>
      </c>
    </row>
    <row r="60" customFormat="false" ht="11.25" hidden="false" customHeight="false" outlineLevel="0" collapsed="false">
      <c r="A60" s="72" t="n">
        <f aca="false">IF(P60=0,0,IF(COUNTBLANK(P60)=1,0,COUNTA($P$14:P60)))</f>
        <v>0</v>
      </c>
      <c r="B60" s="76" t="n">
        <f aca="false">IF($C$4="citu pasākumu izmaksas",IF('7a+c+n'!$Q60="C",'7a+c+n'!B60,0))</f>
        <v>0</v>
      </c>
      <c r="C60" s="76" t="str">
        <f aca="false">IF($C$4="citu pasākumu izmaksas",IF('7a+c+n'!$Q60="C",'7a+c+n'!C60,0))</f>
        <v>pieslēgums ievada siltumtrasei</v>
      </c>
      <c r="D60" s="76" t="str">
        <f aca="false">IF($C$4="citu pasākumu izmaksas",IF('7a+c+n'!$Q60="C",'7a+c+n'!D60,0))</f>
        <v>kpl.</v>
      </c>
      <c r="E60" s="76"/>
      <c r="F60" s="76"/>
      <c r="G60" s="76"/>
      <c r="H60" s="76" t="n">
        <f aca="false">IF($C$4="citu pasākumu izmaksas",IF('7a+c+n'!$Q60="C",'7a+c+n'!H60,0))</f>
        <v>0</v>
      </c>
      <c r="I60" s="76"/>
      <c r="J60" s="76"/>
      <c r="K60" s="76" t="n">
        <f aca="false">IF($C$4="citu pasākumu izmaksas",IF('7a+c+n'!$Q60="C",'7a+c+n'!K60,0))</f>
        <v>0</v>
      </c>
      <c r="L60" s="76" t="n">
        <f aca="false">IF($C$4="citu pasākumu izmaksas",IF('7a+c+n'!$Q60="C",'7a+c+n'!L60,0))</f>
        <v>0</v>
      </c>
      <c r="M60" s="76" t="n">
        <f aca="false">IF($C$4="citu pasākumu izmaksas",IF('7a+c+n'!$Q60="C",'7a+c+n'!M60,0))</f>
        <v>0</v>
      </c>
      <c r="N60" s="76" t="n">
        <f aca="false">IF($C$4="citu pasākumu izmaksas",IF('7a+c+n'!$Q60="C",'7a+c+n'!N60,0))</f>
        <v>0</v>
      </c>
      <c r="O60" s="76" t="n">
        <f aca="false">IF($C$4="citu pasākumu izmaksas",IF('7a+c+n'!$Q60="C",'7a+c+n'!O60,0))</f>
        <v>0</v>
      </c>
      <c r="P60" s="76" t="n">
        <f aca="false">IF($C$4="citu pasākumu izmaksas",IF('7a+c+n'!$Q60="C",'7a+c+n'!P60,0))</f>
        <v>0</v>
      </c>
    </row>
    <row r="61" customFormat="false" ht="11.25" hidden="false" customHeight="false" outlineLevel="0" collapsed="false">
      <c r="A61" s="72" t="n">
        <f aca="false">IF(P61=0,0,IF(COUNTBLANK(P61)=1,0,COUNTA($P$14:P61)))</f>
        <v>0</v>
      </c>
      <c r="B61" s="76" t="n">
        <f aca="false">IF($C$4="citu pasākumu izmaksas",IF('7a+c+n'!$Q61="C",'7a+c+n'!B61,0))</f>
        <v>0</v>
      </c>
      <c r="C61" s="76" t="str">
        <f aca="false">IF($C$4="citu pasākumu izmaksas",IF('7a+c+n'!$Q61="C",'7a+c+n'!C61,0))</f>
        <v>būvgružu savākšana</v>
      </c>
      <c r="D61" s="76" t="str">
        <f aca="false">IF($C$4="citu pasākumu izmaksas",IF('7a+c+n'!$Q61="C",'7a+c+n'!D61,0))</f>
        <v>kpl.</v>
      </c>
      <c r="E61" s="76"/>
      <c r="F61" s="76"/>
      <c r="G61" s="76"/>
      <c r="H61" s="76" t="n">
        <f aca="false">IF($C$4="citu pasākumu izmaksas",IF('7a+c+n'!$Q61="C",'7a+c+n'!H61,0))</f>
        <v>0</v>
      </c>
      <c r="I61" s="76"/>
      <c r="J61" s="76"/>
      <c r="K61" s="76" t="n">
        <f aca="false">IF($C$4="citu pasākumu izmaksas",IF('7a+c+n'!$Q61="C",'7a+c+n'!K61,0))</f>
        <v>0</v>
      </c>
      <c r="L61" s="76" t="n">
        <f aca="false">IF($C$4="citu pasākumu izmaksas",IF('7a+c+n'!$Q61="C",'7a+c+n'!L61,0))</f>
        <v>0</v>
      </c>
      <c r="M61" s="76" t="n">
        <f aca="false">IF($C$4="citu pasākumu izmaksas",IF('7a+c+n'!$Q61="C",'7a+c+n'!M61,0))</f>
        <v>0</v>
      </c>
      <c r="N61" s="76" t="n">
        <f aca="false">IF($C$4="citu pasākumu izmaksas",IF('7a+c+n'!$Q61="C",'7a+c+n'!N61,0))</f>
        <v>0</v>
      </c>
      <c r="O61" s="76" t="n">
        <f aca="false">IF($C$4="citu pasākumu izmaksas",IF('7a+c+n'!$Q61="C",'7a+c+n'!O61,0))</f>
        <v>0</v>
      </c>
      <c r="P61" s="76" t="n">
        <f aca="false">IF($C$4="citu pasākumu izmaksas",IF('7a+c+n'!$Q61="C",'7a+c+n'!P61,0))</f>
        <v>0</v>
      </c>
    </row>
    <row r="62" customFormat="false" ht="11.25" hidden="false" customHeight="false" outlineLevel="0" collapsed="false">
      <c r="A62" s="72" t="n">
        <f aca="false">IF(P62=0,0,IF(COUNTBLANK(P62)=1,0,COUNTA($P$14:P62)))</f>
        <v>0</v>
      </c>
      <c r="B62" s="76" t="n">
        <f aca="false">IF($C$4="citu pasākumu izmaksas",IF('7a+c+n'!$Q62="C",'7a+c+n'!B62,0))</f>
        <v>0</v>
      </c>
      <c r="C62" s="76" t="str">
        <f aca="false">IF($C$4="citu pasākumu izmaksas",IF('7a+c+n'!$Q62="C",'7a+c+n'!C62,0))</f>
        <v>sistēmas hidrauliskā pārbaude un balansēšana</v>
      </c>
      <c r="D62" s="76" t="str">
        <f aca="false">IF($C$4="citu pasākumu izmaksas",IF('7a+c+n'!$Q62="C",'7a+c+n'!D62,0))</f>
        <v>kpl.</v>
      </c>
      <c r="E62" s="76"/>
      <c r="F62" s="76"/>
      <c r="G62" s="76"/>
      <c r="H62" s="76" t="n">
        <f aca="false">IF($C$4="citu pasākumu izmaksas",IF('7a+c+n'!$Q62="C",'7a+c+n'!H62,0))</f>
        <v>0</v>
      </c>
      <c r="I62" s="76"/>
      <c r="J62" s="76"/>
      <c r="K62" s="76" t="n">
        <f aca="false">IF($C$4="citu pasākumu izmaksas",IF('7a+c+n'!$Q62="C",'7a+c+n'!K62,0))</f>
        <v>0</v>
      </c>
      <c r="L62" s="76" t="n">
        <f aca="false">IF($C$4="citu pasākumu izmaksas",IF('7a+c+n'!$Q62="C",'7a+c+n'!L62,0))</f>
        <v>0</v>
      </c>
      <c r="M62" s="76" t="n">
        <f aca="false">IF($C$4="citu pasākumu izmaksas",IF('7a+c+n'!$Q62="C",'7a+c+n'!M62,0))</f>
        <v>0</v>
      </c>
      <c r="N62" s="76" t="n">
        <f aca="false">IF($C$4="citu pasākumu izmaksas",IF('7a+c+n'!$Q62="C",'7a+c+n'!N62,0))</f>
        <v>0</v>
      </c>
      <c r="O62" s="76" t="n">
        <f aca="false">IF($C$4="citu pasākumu izmaksas",IF('7a+c+n'!$Q62="C",'7a+c+n'!O62,0))</f>
        <v>0</v>
      </c>
      <c r="P62" s="76" t="n">
        <f aca="false">IF($C$4="citu pasākumu izmaksas",IF('7a+c+n'!$Q62="C",'7a+c+n'!P62,0))</f>
        <v>0</v>
      </c>
    </row>
    <row r="63" customFormat="false" ht="11.25" hidden="false" customHeight="false" outlineLevel="0" collapsed="false">
      <c r="A63" s="72" t="n">
        <f aca="false">IF(P63=0,0,IF(COUNTBLANK(P63)=1,0,COUNTA($P$14:P63)))</f>
        <v>0</v>
      </c>
      <c r="B63" s="76" t="n">
        <f aca="false">IF($C$4="citu pasākumu izmaksas",IF('7a+c+n'!$Q63="C",'7a+c+n'!B63,0))</f>
        <v>0</v>
      </c>
      <c r="C63" s="76" t="str">
        <f aca="false">IF($C$4="citu pasākumu izmaksas",IF('7a+c+n'!$Q63="C",'7a+c+n'!C63,0))</f>
        <v>cauruļvadu stiprinājumi un balsti</v>
      </c>
      <c r="D63" s="76" t="str">
        <f aca="false">IF($C$4="citu pasākumu izmaksas",IF('7a+c+n'!$Q63="C",'7a+c+n'!D63,0))</f>
        <v>kpl.</v>
      </c>
      <c r="E63" s="76"/>
      <c r="F63" s="76"/>
      <c r="G63" s="76"/>
      <c r="H63" s="76" t="n">
        <f aca="false">IF($C$4="citu pasākumu izmaksas",IF('7a+c+n'!$Q63="C",'7a+c+n'!H63,0))</f>
        <v>0</v>
      </c>
      <c r="I63" s="76"/>
      <c r="J63" s="76"/>
      <c r="K63" s="76" t="n">
        <f aca="false">IF($C$4="citu pasākumu izmaksas",IF('7a+c+n'!$Q63="C",'7a+c+n'!K63,0))</f>
        <v>0</v>
      </c>
      <c r="L63" s="76" t="n">
        <f aca="false">IF($C$4="citu pasākumu izmaksas",IF('7a+c+n'!$Q63="C",'7a+c+n'!L63,0))</f>
        <v>0</v>
      </c>
      <c r="M63" s="76" t="n">
        <f aca="false">IF($C$4="citu pasākumu izmaksas",IF('7a+c+n'!$Q63="C",'7a+c+n'!M63,0))</f>
        <v>0</v>
      </c>
      <c r="N63" s="76" t="n">
        <f aca="false">IF($C$4="citu pasākumu izmaksas",IF('7a+c+n'!$Q63="C",'7a+c+n'!N63,0))</f>
        <v>0</v>
      </c>
      <c r="O63" s="76" t="n">
        <f aca="false">IF($C$4="citu pasākumu izmaksas",IF('7a+c+n'!$Q63="C",'7a+c+n'!O63,0))</f>
        <v>0</v>
      </c>
      <c r="P63" s="76" t="n">
        <f aca="false">IF($C$4="citu pasākumu izmaksas",IF('7a+c+n'!$Q63="C",'7a+c+n'!P63,0))</f>
        <v>0</v>
      </c>
    </row>
    <row r="64" customFormat="false" ht="11.25" hidden="false" customHeight="false" outlineLevel="0" collapsed="false">
      <c r="A64" s="72" t="n">
        <f aca="false">IF(P64=0,0,IF(COUNTBLANK(P64)=1,0,COUNTA($P$14:P64)))</f>
        <v>0</v>
      </c>
      <c r="B64" s="76" t="n">
        <f aca="false">IF($C$4="citu pasākumu izmaksas",IF('7a+c+n'!$Q64="C",'7a+c+n'!B64,0))</f>
        <v>0</v>
      </c>
      <c r="C64" s="76" t="str">
        <f aca="false">IF($C$4="citu pasākumu izmaksas",IF('7a+c+n'!$Q64="C",'7a+c+n'!C64,0))</f>
        <v>cauruļvadu fasondaļu komplekts</v>
      </c>
      <c r="D64" s="76" t="str">
        <f aca="false">IF($C$4="citu pasākumu izmaksas",IF('7a+c+n'!$Q64="C",'7a+c+n'!D64,0))</f>
        <v>kpl.</v>
      </c>
      <c r="E64" s="76"/>
      <c r="F64" s="76"/>
      <c r="G64" s="76"/>
      <c r="H64" s="76" t="n">
        <f aca="false">IF($C$4="citu pasākumu izmaksas",IF('7a+c+n'!$Q64="C",'7a+c+n'!H64,0))</f>
        <v>0</v>
      </c>
      <c r="I64" s="76"/>
      <c r="J64" s="76"/>
      <c r="K64" s="76" t="n">
        <f aca="false">IF($C$4="citu pasākumu izmaksas",IF('7a+c+n'!$Q64="C",'7a+c+n'!K64,0))</f>
        <v>0</v>
      </c>
      <c r="L64" s="76" t="n">
        <f aca="false">IF($C$4="citu pasākumu izmaksas",IF('7a+c+n'!$Q64="C",'7a+c+n'!L64,0))</f>
        <v>0</v>
      </c>
      <c r="M64" s="76" t="n">
        <f aca="false">IF($C$4="citu pasākumu izmaksas",IF('7a+c+n'!$Q64="C",'7a+c+n'!M64,0))</f>
        <v>0</v>
      </c>
      <c r="N64" s="76" t="n">
        <f aca="false">IF($C$4="citu pasākumu izmaksas",IF('7a+c+n'!$Q64="C",'7a+c+n'!N64,0))</f>
        <v>0</v>
      </c>
      <c r="O64" s="76" t="n">
        <f aca="false">IF($C$4="citu pasākumu izmaksas",IF('7a+c+n'!$Q64="C",'7a+c+n'!O64,0))</f>
        <v>0</v>
      </c>
      <c r="P64" s="76" t="n">
        <f aca="false">IF($C$4="citu pasākumu izmaksas",IF('7a+c+n'!$Q64="C",'7a+c+n'!P64,0))</f>
        <v>0</v>
      </c>
    </row>
    <row r="65" customFormat="false" ht="11.25" hidden="false" customHeight="false" outlineLevel="0" collapsed="false">
      <c r="A65" s="72" t="n">
        <f aca="false">IF(P65=0,0,IF(COUNTBLANK(P65)=1,0,COUNTA($P$14:P65)))</f>
        <v>0</v>
      </c>
      <c r="B65" s="76" t="n">
        <f aca="false">IF($C$4="citu pasākumu izmaksas",IF('7a+c+n'!$Q65="C",'7a+c+n'!B65,0))</f>
        <v>0</v>
      </c>
      <c r="C65" s="76" t="str">
        <f aca="false">IF($C$4="citu pasākumu izmaksas",IF('7a+c+n'!$Q65="C",'7a+c+n'!C65,0))</f>
        <v>montāžas komplekts</v>
      </c>
      <c r="D65" s="76" t="str">
        <f aca="false">IF($C$4="citu pasākumu izmaksas",IF('7a+c+n'!$Q65="C",'7a+c+n'!D65,0))</f>
        <v>kpl.</v>
      </c>
      <c r="E65" s="76"/>
      <c r="F65" s="76"/>
      <c r="G65" s="76"/>
      <c r="H65" s="76" t="n">
        <f aca="false">IF($C$4="citu pasākumu izmaksas",IF('7a+c+n'!$Q65="C",'7a+c+n'!H65,0))</f>
        <v>0</v>
      </c>
      <c r="I65" s="76"/>
      <c r="J65" s="76"/>
      <c r="K65" s="76" t="n">
        <f aca="false">IF($C$4="citu pasākumu izmaksas",IF('7a+c+n'!$Q65="C",'7a+c+n'!K65,0))</f>
        <v>0</v>
      </c>
      <c r="L65" s="76" t="n">
        <f aca="false">IF($C$4="citu pasākumu izmaksas",IF('7a+c+n'!$Q65="C",'7a+c+n'!L65,0))</f>
        <v>0</v>
      </c>
      <c r="M65" s="76" t="n">
        <f aca="false">IF($C$4="citu pasākumu izmaksas",IF('7a+c+n'!$Q65="C",'7a+c+n'!M65,0))</f>
        <v>0</v>
      </c>
      <c r="N65" s="76" t="n">
        <f aca="false">IF($C$4="citu pasākumu izmaksas",IF('7a+c+n'!$Q65="C",'7a+c+n'!N65,0))</f>
        <v>0</v>
      </c>
      <c r="O65" s="76" t="n">
        <f aca="false">IF($C$4="citu pasākumu izmaksas",IF('7a+c+n'!$Q65="C",'7a+c+n'!O65,0))</f>
        <v>0</v>
      </c>
      <c r="P65" s="76" t="n">
        <f aca="false">IF($C$4="citu pasākumu izmaksas",IF('7a+c+n'!$Q65="C",'7a+c+n'!P65,0))</f>
        <v>0</v>
      </c>
    </row>
    <row r="66" customFormat="false" ht="11.25" hidden="false" customHeight="false" outlineLevel="0" collapsed="false">
      <c r="A66" s="72" t="n">
        <f aca="false">IF(P66=0,0,IF(COUNTBLANK(P66)=1,0,COUNTA($P$14:P66)))</f>
        <v>0</v>
      </c>
      <c r="B66" s="76" t="n">
        <f aca="false">IF($C$4="citu pasākumu izmaksas",IF('7a+c+n'!$Q66="C",'7a+c+n'!B66,0))</f>
        <v>0</v>
      </c>
      <c r="C66" s="76" t="str">
        <f aca="false">IF($C$4="citu pasākumu izmaksas",IF('7a+c+n'!$Q66="C",'7a+c+n'!C66,0))</f>
        <v>Viedā nolasīšanas sistēma</v>
      </c>
      <c r="D66" s="76" t="n">
        <f aca="false">IF($C$4="citu pasākumu izmaksas",IF('7a+c+n'!$Q66="C",'7a+c+n'!D66,0))</f>
        <v>0</v>
      </c>
      <c r="E66" s="76"/>
      <c r="F66" s="76"/>
      <c r="G66" s="76"/>
      <c r="H66" s="76" t="n">
        <f aca="false">IF($C$4="citu pasākumu izmaksas",IF('7a+c+n'!$Q66="C",'7a+c+n'!H66,0))</f>
        <v>0</v>
      </c>
      <c r="I66" s="76"/>
      <c r="J66" s="76"/>
      <c r="K66" s="76" t="n">
        <f aca="false">IF($C$4="citu pasākumu izmaksas",IF('7a+c+n'!$Q66="C",'7a+c+n'!K66,0))</f>
        <v>0</v>
      </c>
      <c r="L66" s="76" t="n">
        <f aca="false">IF($C$4="citu pasākumu izmaksas",IF('7a+c+n'!$Q66="C",'7a+c+n'!L66,0))</f>
        <v>0</v>
      </c>
      <c r="M66" s="76" t="n">
        <f aca="false">IF($C$4="citu pasākumu izmaksas",IF('7a+c+n'!$Q66="C",'7a+c+n'!M66,0))</f>
        <v>0</v>
      </c>
      <c r="N66" s="76" t="n">
        <f aca="false">IF($C$4="citu pasākumu izmaksas",IF('7a+c+n'!$Q66="C",'7a+c+n'!N66,0))</f>
        <v>0</v>
      </c>
      <c r="O66" s="76" t="n">
        <f aca="false">IF($C$4="citu pasākumu izmaksas",IF('7a+c+n'!$Q66="C",'7a+c+n'!O66,0))</f>
        <v>0</v>
      </c>
      <c r="P66" s="76" t="n">
        <f aca="false">IF($C$4="citu pasākumu izmaksas",IF('7a+c+n'!$Q66="C",'7a+c+n'!P66,0))</f>
        <v>0</v>
      </c>
    </row>
    <row r="67" customFormat="false" ht="11.25" hidden="false" customHeight="false" outlineLevel="0" collapsed="false">
      <c r="A67" s="72" t="n">
        <f aca="false">IF(P67=0,0,IF(COUNTBLANK(P67)=1,0,COUNTA($P$14:P67)))</f>
        <v>0</v>
      </c>
      <c r="B67" s="76" t="n">
        <f aca="false">IF($C$4="citu pasākumu izmaksas",IF('7a+c+n'!$Q67="C",'7a+c+n'!B67,0))</f>
        <v>0</v>
      </c>
      <c r="C67" s="76" t="n">
        <f aca="false">IF($C$4="citu pasākumu izmaksas",IF('7a+c+n'!$Q67="C",'7a+c+n'!C67,0))</f>
        <v>0</v>
      </c>
      <c r="D67" s="76" t="n">
        <f aca="false">IF($C$4="citu pasākumu izmaksas",IF('7a+c+n'!$Q67="C",'7a+c+n'!D67,0))</f>
        <v>0</v>
      </c>
      <c r="E67" s="76"/>
      <c r="F67" s="76"/>
      <c r="G67" s="76"/>
      <c r="H67" s="76" t="n">
        <f aca="false">IF($C$4="citu pasākumu izmaksas",IF('7a+c+n'!$Q67="C",'7a+c+n'!H67,0))</f>
        <v>0</v>
      </c>
      <c r="I67" s="76"/>
      <c r="J67" s="76"/>
      <c r="K67" s="76" t="n">
        <f aca="false">IF($C$4="citu pasākumu izmaksas",IF('7a+c+n'!$Q67="C",'7a+c+n'!K67,0))</f>
        <v>0</v>
      </c>
      <c r="L67" s="76" t="n">
        <f aca="false">IF($C$4="citu pasākumu izmaksas",IF('7a+c+n'!$Q67="C",'7a+c+n'!L67,0))</f>
        <v>0</v>
      </c>
      <c r="M67" s="76" t="n">
        <f aca="false">IF($C$4="citu pasākumu izmaksas",IF('7a+c+n'!$Q67="C",'7a+c+n'!M67,0))</f>
        <v>0</v>
      </c>
      <c r="N67" s="76" t="n">
        <f aca="false">IF($C$4="citu pasākumu izmaksas",IF('7a+c+n'!$Q67="C",'7a+c+n'!N67,0))</f>
        <v>0</v>
      </c>
      <c r="O67" s="76" t="n">
        <f aca="false">IF($C$4="citu pasākumu izmaksas",IF('7a+c+n'!$Q67="C",'7a+c+n'!O67,0))</f>
        <v>0</v>
      </c>
      <c r="P67" s="76" t="n">
        <f aca="false">IF($C$4="citu pasākumu izmaksas",IF('7a+c+n'!$Q67="C",'7a+c+n'!P67,0))</f>
        <v>0</v>
      </c>
    </row>
    <row r="68" customFormat="false" ht="22.5" hidden="false" customHeight="false" outlineLevel="0" collapsed="false">
      <c r="A68" s="72" t="n">
        <f aca="false">IF(P68=0,0,IF(COUNTBLANK(P68)=1,0,COUNTA($P$14:P68)))</f>
        <v>0</v>
      </c>
      <c r="B68" s="76" t="n">
        <f aca="false">IF($C$4="citu pasākumu izmaksas",IF('7a+c+n'!$Q68="C",'7a+c+n'!B68,0))</f>
        <v>16094</v>
      </c>
      <c r="C68" s="76" t="str">
        <f aca="false">IF($C$4="citu pasākumu izmaksas",IF('7a+c+n'!$Q68="C",'7a+c+n'!C68,0))</f>
        <v>Karstā ūdens skaitītājs Domaqua m Qn 1,5 DN15 80mm</v>
      </c>
      <c r="D68" s="76" t="str">
        <f aca="false">IF($C$4="citu pasākumu izmaksas",IF('7a+c+n'!$Q68="C",'7a+c+n'!D68,0))</f>
        <v>gab.</v>
      </c>
      <c r="E68" s="76"/>
      <c r="F68" s="76"/>
      <c r="G68" s="76"/>
      <c r="H68" s="76" t="n">
        <f aca="false">IF($C$4="citu pasākumu izmaksas",IF('7a+c+n'!$Q68="C",'7a+c+n'!H68,0))</f>
        <v>0</v>
      </c>
      <c r="I68" s="76"/>
      <c r="J68" s="76"/>
      <c r="K68" s="76" t="n">
        <f aca="false">IF($C$4="citu pasākumu izmaksas",IF('7a+c+n'!$Q68="C",'7a+c+n'!K68,0))</f>
        <v>0</v>
      </c>
      <c r="L68" s="76" t="n">
        <f aca="false">IF($C$4="citu pasākumu izmaksas",IF('7a+c+n'!$Q68="C",'7a+c+n'!L68,0))</f>
        <v>0</v>
      </c>
      <c r="M68" s="76" t="n">
        <f aca="false">IF($C$4="citu pasākumu izmaksas",IF('7a+c+n'!$Q68="C",'7a+c+n'!M68,0))</f>
        <v>0</v>
      </c>
      <c r="N68" s="76" t="n">
        <f aca="false">IF($C$4="citu pasākumu izmaksas",IF('7a+c+n'!$Q68="C",'7a+c+n'!N68,0))</f>
        <v>0</v>
      </c>
      <c r="O68" s="76" t="n">
        <f aca="false">IF($C$4="citu pasākumu izmaksas",IF('7a+c+n'!$Q68="C",'7a+c+n'!O68,0))</f>
        <v>0</v>
      </c>
      <c r="P68" s="76" t="n">
        <f aca="false">IF($C$4="citu pasākumu izmaksas",IF('7a+c+n'!$Q68="C",'7a+c+n'!P68,0))</f>
        <v>0</v>
      </c>
    </row>
    <row r="69" customFormat="false" ht="22.5" hidden="false" customHeight="false" outlineLevel="0" collapsed="false">
      <c r="A69" s="72" t="n">
        <f aca="false">IF(P69=0,0,IF(COUNTBLANK(P69)=1,0,COUNTA($P$14:P69)))</f>
        <v>0</v>
      </c>
      <c r="B69" s="76" t="n">
        <f aca="false">IF($C$4="citu pasākumu izmaksas",IF('7a+c+n'!$Q69="C",'7a+c+n'!B69,0))</f>
        <v>16090</v>
      </c>
      <c r="C69" s="76" t="str">
        <f aca="false">IF($C$4="citu pasākumu izmaksas",IF('7a+c+n'!$Q69="C",'7a+c+n'!C69,0))</f>
        <v>Aukstā ūdens skaitītājs Domaqua m Qn 1,5 DN15 80mm</v>
      </c>
      <c r="D69" s="76" t="str">
        <f aca="false">IF($C$4="citu pasākumu izmaksas",IF('7a+c+n'!$Q69="C",'7a+c+n'!D69,0))</f>
        <v>gab.</v>
      </c>
      <c r="E69" s="76"/>
      <c r="F69" s="76"/>
      <c r="G69" s="76"/>
      <c r="H69" s="76" t="n">
        <f aca="false">IF($C$4="citu pasākumu izmaksas",IF('7a+c+n'!$Q69="C",'7a+c+n'!H69,0))</f>
        <v>0</v>
      </c>
      <c r="I69" s="76"/>
      <c r="J69" s="76"/>
      <c r="K69" s="76" t="n">
        <f aca="false">IF($C$4="citu pasākumu izmaksas",IF('7a+c+n'!$Q69="C",'7a+c+n'!K69,0))</f>
        <v>0</v>
      </c>
      <c r="L69" s="76" t="n">
        <f aca="false">IF($C$4="citu pasākumu izmaksas",IF('7a+c+n'!$Q69="C",'7a+c+n'!L69,0))</f>
        <v>0</v>
      </c>
      <c r="M69" s="76" t="n">
        <f aca="false">IF($C$4="citu pasākumu izmaksas",IF('7a+c+n'!$Q69="C",'7a+c+n'!M69,0))</f>
        <v>0</v>
      </c>
      <c r="N69" s="76" t="n">
        <f aca="false">IF($C$4="citu pasākumu izmaksas",IF('7a+c+n'!$Q69="C",'7a+c+n'!N69,0))</f>
        <v>0</v>
      </c>
      <c r="O69" s="76" t="n">
        <f aca="false">IF($C$4="citu pasākumu izmaksas",IF('7a+c+n'!$Q69="C",'7a+c+n'!O69,0))</f>
        <v>0</v>
      </c>
      <c r="P69" s="76" t="n">
        <f aca="false">IF($C$4="citu pasākumu izmaksas",IF('7a+c+n'!$Q69="C",'7a+c+n'!P69,0))</f>
        <v>0</v>
      </c>
    </row>
    <row r="70" customFormat="false" ht="22.5" hidden="false" customHeight="false" outlineLevel="0" collapsed="false">
      <c r="A70" s="72" t="n">
        <f aca="false">IF(P70=0,0,IF(COUNTBLANK(P70)=1,0,COUNTA($P$14:P70)))</f>
        <v>0</v>
      </c>
      <c r="B70" s="76" t="n">
        <f aca="false">IF($C$4="citu pasākumu izmaksas",IF('7a+c+n'!$Q70="C",'7a+c+n'!B70,0))</f>
        <v>19320</v>
      </c>
      <c r="C70" s="76" t="str">
        <f aca="false">IF($C$4="citu pasākumu izmaksas",IF('7a+c+n'!$Q70="C",'7a+c+n'!C70,0))</f>
        <v>Radio modulis Radio III net (Domaqua un Istameter) NEW</v>
      </c>
      <c r="D70" s="76" t="str">
        <f aca="false">IF($C$4="citu pasākumu izmaksas",IF('7a+c+n'!$Q70="C",'7a+c+n'!D70,0))</f>
        <v>gab.</v>
      </c>
      <c r="E70" s="76"/>
      <c r="F70" s="76"/>
      <c r="G70" s="76"/>
      <c r="H70" s="76" t="n">
        <f aca="false">IF($C$4="citu pasākumu izmaksas",IF('7a+c+n'!$Q70="C",'7a+c+n'!H70,0))</f>
        <v>0</v>
      </c>
      <c r="I70" s="76"/>
      <c r="J70" s="76"/>
      <c r="K70" s="76" t="n">
        <f aca="false">IF($C$4="citu pasākumu izmaksas",IF('7a+c+n'!$Q70="C",'7a+c+n'!K70,0))</f>
        <v>0</v>
      </c>
      <c r="L70" s="76" t="n">
        <f aca="false">IF($C$4="citu pasākumu izmaksas",IF('7a+c+n'!$Q70="C",'7a+c+n'!L70,0))</f>
        <v>0</v>
      </c>
      <c r="M70" s="76" t="n">
        <f aca="false">IF($C$4="citu pasākumu izmaksas",IF('7a+c+n'!$Q70="C",'7a+c+n'!M70,0))</f>
        <v>0</v>
      </c>
      <c r="N70" s="76" t="n">
        <f aca="false">IF($C$4="citu pasākumu izmaksas",IF('7a+c+n'!$Q70="C",'7a+c+n'!N70,0))</f>
        <v>0</v>
      </c>
      <c r="O70" s="76" t="n">
        <f aca="false">IF($C$4="citu pasākumu izmaksas",IF('7a+c+n'!$Q70="C",'7a+c+n'!O70,0))</f>
        <v>0</v>
      </c>
      <c r="P70" s="76" t="n">
        <f aca="false">IF($C$4="citu pasākumu izmaksas",IF('7a+c+n'!$Q70="C",'7a+c+n'!P70,0))</f>
        <v>0</v>
      </c>
    </row>
    <row r="71" customFormat="false" ht="11.25" hidden="false" customHeight="false" outlineLevel="0" collapsed="false">
      <c r="A71" s="72" t="n">
        <f aca="false">IF(P71=0,0,IF(COUNTBLANK(P71)=1,0,COUNTA($P$14:P71)))</f>
        <v>0</v>
      </c>
      <c r="B71" s="76" t="n">
        <f aca="false">IF($C$4="citu pasākumu izmaksas",IF('7a+c+n'!$Q71="C",'7a+c+n'!B71,0))</f>
        <v>15592</v>
      </c>
      <c r="C71" s="76" t="str">
        <f aca="false">IF($C$4="citu pasākumu izmaksas",IF('7a+c+n'!$Q71="C",'7a+c+n'!C71,0))</f>
        <v>Drošības gredzens radio modulim</v>
      </c>
      <c r="D71" s="76" t="str">
        <f aca="false">IF($C$4="citu pasākumu izmaksas",IF('7a+c+n'!$Q71="C",'7a+c+n'!D71,0))</f>
        <v>gab.</v>
      </c>
      <c r="E71" s="76"/>
      <c r="F71" s="76"/>
      <c r="G71" s="76"/>
      <c r="H71" s="76" t="n">
        <f aca="false">IF($C$4="citu pasākumu izmaksas",IF('7a+c+n'!$Q71="C",'7a+c+n'!H71,0))</f>
        <v>0</v>
      </c>
      <c r="I71" s="76"/>
      <c r="J71" s="76"/>
      <c r="K71" s="76" t="n">
        <f aca="false">IF($C$4="citu pasākumu izmaksas",IF('7a+c+n'!$Q71="C",'7a+c+n'!K71,0))</f>
        <v>0</v>
      </c>
      <c r="L71" s="76" t="n">
        <f aca="false">IF($C$4="citu pasākumu izmaksas",IF('7a+c+n'!$Q71="C",'7a+c+n'!L71,0))</f>
        <v>0</v>
      </c>
      <c r="M71" s="76" t="n">
        <f aca="false">IF($C$4="citu pasākumu izmaksas",IF('7a+c+n'!$Q71="C",'7a+c+n'!M71,0))</f>
        <v>0</v>
      </c>
      <c r="N71" s="76" t="n">
        <f aca="false">IF($C$4="citu pasākumu izmaksas",IF('7a+c+n'!$Q71="C",'7a+c+n'!N71,0))</f>
        <v>0</v>
      </c>
      <c r="O71" s="76" t="n">
        <f aca="false">IF($C$4="citu pasākumu izmaksas",IF('7a+c+n'!$Q71="C",'7a+c+n'!O71,0))</f>
        <v>0</v>
      </c>
      <c r="P71" s="76" t="n">
        <f aca="false">IF($C$4="citu pasākumu izmaksas",IF('7a+c+n'!$Q71="C",'7a+c+n'!P71,0))</f>
        <v>0</v>
      </c>
    </row>
    <row r="72" customFormat="false" ht="22.5" hidden="false" customHeight="false" outlineLevel="0" collapsed="false">
      <c r="A72" s="72" t="n">
        <f aca="false">IF(P72=0,0,IF(COUNTBLANK(P72)=1,0,COUNTA($P$14:P72)))</f>
        <v>0</v>
      </c>
      <c r="B72" s="76" t="str">
        <f aca="false">IF($C$4="citu pasākumu izmaksas",IF('7a+c+n'!$Q72="C",'7a+c+n'!B72,0))</f>
        <v>radio</v>
      </c>
      <c r="C72" s="76" t="str">
        <f aca="false">IF($C$4="citu pasākumu izmaksas",IF('7a+c+n'!$Q72="C",'7a+c+n'!C72,0))</f>
        <v>Radio sistēmas Sensornet montāža un programmēšana</v>
      </c>
      <c r="D72" s="76" t="str">
        <f aca="false">IF($C$4="citu pasākumu izmaksas",IF('7a+c+n'!$Q72="C",'7a+c+n'!D72,0))</f>
        <v>gab.</v>
      </c>
      <c r="E72" s="76"/>
      <c r="F72" s="76"/>
      <c r="G72" s="76"/>
      <c r="H72" s="76" t="n">
        <f aca="false">IF($C$4="citu pasākumu izmaksas",IF('7a+c+n'!$Q72="C",'7a+c+n'!H72,0))</f>
        <v>0</v>
      </c>
      <c r="I72" s="76"/>
      <c r="J72" s="76"/>
      <c r="K72" s="76" t="n">
        <f aca="false">IF($C$4="citu pasākumu izmaksas",IF('7a+c+n'!$Q72="C",'7a+c+n'!K72,0))</f>
        <v>0</v>
      </c>
      <c r="L72" s="76" t="n">
        <f aca="false">IF($C$4="citu pasākumu izmaksas",IF('7a+c+n'!$Q72="C",'7a+c+n'!L72,0))</f>
        <v>0</v>
      </c>
      <c r="M72" s="76" t="n">
        <f aca="false">IF($C$4="citu pasākumu izmaksas",IF('7a+c+n'!$Q72="C",'7a+c+n'!M72,0))</f>
        <v>0</v>
      </c>
      <c r="N72" s="76" t="n">
        <f aca="false">IF($C$4="citu pasākumu izmaksas",IF('7a+c+n'!$Q72="C",'7a+c+n'!N72,0))</f>
        <v>0</v>
      </c>
      <c r="O72" s="76" t="n">
        <f aca="false">IF($C$4="citu pasākumu izmaksas",IF('7a+c+n'!$Q72="C",'7a+c+n'!O72,0))</f>
        <v>0</v>
      </c>
      <c r="P72" s="76" t="n">
        <f aca="false">IF($C$4="citu pasākumu izmaksas",IF('7a+c+n'!$Q72="C",'7a+c+n'!P72,0))</f>
        <v>0</v>
      </c>
    </row>
    <row r="73" customFormat="false" ht="22.5" hidden="false" customHeight="false" outlineLevel="0" collapsed="false">
      <c r="A73" s="72" t="n">
        <f aca="false">IF(P73=0,0,IF(COUNTBLANK(P73)=1,0,COUNTA($P$14:P73)))</f>
        <v>0</v>
      </c>
      <c r="B73" s="76" t="str">
        <f aca="false">IF($C$4="citu pasākumu izmaksas",IF('7a+c+n'!$Q73="C",'7a+c+n'!B73,0))</f>
        <v>job1</v>
      </c>
      <c r="C73" s="76" t="str">
        <f aca="false">IF($C$4="citu pasākumu izmaksas",IF('7a+c+n'!$Q73="C",'7a+c+n'!C73,0))</f>
        <v>Montāžas darbi (skaitītāju nomaiņa bez pārbūves darbiem)</v>
      </c>
      <c r="D73" s="76" t="str">
        <f aca="false">IF($C$4="citu pasākumu izmaksas",IF('7a+c+n'!$Q73="C",'7a+c+n'!D73,0))</f>
        <v>gab.</v>
      </c>
      <c r="E73" s="76"/>
      <c r="F73" s="76"/>
      <c r="G73" s="76"/>
      <c r="H73" s="76" t="n">
        <f aca="false">IF($C$4="citu pasākumu izmaksas",IF('7a+c+n'!$Q73="C",'7a+c+n'!H73,0))</f>
        <v>0</v>
      </c>
      <c r="I73" s="76"/>
      <c r="J73" s="76"/>
      <c r="K73" s="76" t="n">
        <f aca="false">IF($C$4="citu pasākumu izmaksas",IF('7a+c+n'!$Q73="C",'7a+c+n'!K73,0))</f>
        <v>0</v>
      </c>
      <c r="L73" s="76" t="n">
        <f aca="false">IF($C$4="citu pasākumu izmaksas",IF('7a+c+n'!$Q73="C",'7a+c+n'!L73,0))</f>
        <v>0</v>
      </c>
      <c r="M73" s="76" t="n">
        <f aca="false">IF($C$4="citu pasākumu izmaksas",IF('7a+c+n'!$Q73="C",'7a+c+n'!M73,0))</f>
        <v>0</v>
      </c>
      <c r="N73" s="76" t="n">
        <f aca="false">IF($C$4="citu pasākumu izmaksas",IF('7a+c+n'!$Q73="C",'7a+c+n'!N73,0))</f>
        <v>0</v>
      </c>
      <c r="O73" s="76" t="n">
        <f aca="false">IF($C$4="citu pasākumu izmaksas",IF('7a+c+n'!$Q73="C",'7a+c+n'!O73,0))</f>
        <v>0</v>
      </c>
      <c r="P73" s="76" t="n">
        <f aca="false">IF($C$4="citu pasākumu izmaksas",IF('7a+c+n'!$Q73="C",'7a+c+n'!P73,0))</f>
        <v>0</v>
      </c>
    </row>
    <row r="74" customFormat="false" ht="11.25" hidden="false" customHeight="false" outlineLevel="0" collapsed="false">
      <c r="A74" s="72" t="n">
        <f aca="false">IF(P74=0,0,IF(COUNTBLANK(P74)=1,0,COUNTA($P$14:P74)))</f>
        <v>0</v>
      </c>
      <c r="B74" s="76" t="n">
        <f aca="false">IF($C$4="citu pasākumu izmaksas",IF('7a+c+n'!$Q74="C",'7a+c+n'!B74,0))</f>
        <v>0</v>
      </c>
      <c r="C74" s="76" t="n">
        <f aca="false">IF($C$4="citu pasākumu izmaksas",IF('7a+c+n'!$Q74="C",'7a+c+n'!C74,0))</f>
        <v>0</v>
      </c>
      <c r="D74" s="76" t="n">
        <f aca="false">IF($C$4="citu pasākumu izmaksas",IF('7a+c+n'!$Q74="C",'7a+c+n'!D74,0))</f>
        <v>0</v>
      </c>
      <c r="E74" s="76"/>
      <c r="F74" s="76"/>
      <c r="G74" s="76"/>
      <c r="H74" s="76" t="n">
        <f aca="false">IF($C$4="citu pasākumu izmaksas",IF('7a+c+n'!$Q74="C",'7a+c+n'!H74,0))</f>
        <v>0</v>
      </c>
      <c r="I74" s="76"/>
      <c r="J74" s="76"/>
      <c r="K74" s="76" t="n">
        <f aca="false">IF($C$4="citu pasākumu izmaksas",IF('7a+c+n'!$Q74="C",'7a+c+n'!K74,0))</f>
        <v>0</v>
      </c>
      <c r="L74" s="76" t="n">
        <f aca="false">IF($C$4="citu pasākumu izmaksas",IF('7a+c+n'!$Q74="C",'7a+c+n'!L74,0))</f>
        <v>0</v>
      </c>
      <c r="M74" s="76" t="n">
        <f aca="false">IF($C$4="citu pasākumu izmaksas",IF('7a+c+n'!$Q74="C",'7a+c+n'!M74,0))</f>
        <v>0</v>
      </c>
      <c r="N74" s="76" t="n">
        <f aca="false">IF($C$4="citu pasākumu izmaksas",IF('7a+c+n'!$Q74="C",'7a+c+n'!N74,0))</f>
        <v>0</v>
      </c>
      <c r="O74" s="76" t="n">
        <f aca="false">IF($C$4="citu pasākumu izmaksas",IF('7a+c+n'!$Q74="C",'7a+c+n'!O74,0))</f>
        <v>0</v>
      </c>
      <c r="P74" s="76" t="n">
        <f aca="false">IF($C$4="citu pasākumu izmaksas",IF('7a+c+n'!$Q74="C",'7a+c+n'!P74,0))</f>
        <v>0</v>
      </c>
    </row>
    <row r="75" customFormat="false" ht="11.25" hidden="false" customHeight="false" outlineLevel="0" collapsed="false">
      <c r="A75" s="72" t="n">
        <f aca="false">IF(P75=0,0,IF(COUNTBLANK(P75)=1,0,COUNTA($P$14:P75)))</f>
        <v>0</v>
      </c>
      <c r="B75" s="76" t="n">
        <f aca="false">IF($C$4="citu pasākumu izmaksas",IF('7a+c+n'!$Q75="C",'7a+c+n'!B75,0))</f>
        <v>11490</v>
      </c>
      <c r="C75" s="76" t="str">
        <f aca="false">IF($C$4="citu pasākumu izmaksas",IF('7a+c+n'!$Q75="C",'7a+c+n'!C75,0))</f>
        <v>Alokators Doprimo III radio</v>
      </c>
      <c r="D75" s="76" t="str">
        <f aca="false">IF($C$4="citu pasākumu izmaksas",IF('7a+c+n'!$Q75="C",'7a+c+n'!D75,0))</f>
        <v>gab.</v>
      </c>
      <c r="E75" s="76"/>
      <c r="F75" s="76"/>
      <c r="G75" s="76"/>
      <c r="H75" s="76" t="n">
        <f aca="false">IF($C$4="citu pasākumu izmaksas",IF('7a+c+n'!$Q75="C",'7a+c+n'!H75,0))</f>
        <v>0</v>
      </c>
      <c r="I75" s="76"/>
      <c r="J75" s="76"/>
      <c r="K75" s="76" t="n">
        <f aca="false">IF($C$4="citu pasākumu izmaksas",IF('7a+c+n'!$Q75="C",'7a+c+n'!K75,0))</f>
        <v>0</v>
      </c>
      <c r="L75" s="76" t="n">
        <f aca="false">IF($C$4="citu pasākumu izmaksas",IF('7a+c+n'!$Q75="C",'7a+c+n'!L75,0))</f>
        <v>0</v>
      </c>
      <c r="M75" s="76" t="n">
        <f aca="false">IF($C$4="citu pasākumu izmaksas",IF('7a+c+n'!$Q75="C",'7a+c+n'!M75,0))</f>
        <v>0</v>
      </c>
      <c r="N75" s="76" t="n">
        <f aca="false">IF($C$4="citu pasākumu izmaksas",IF('7a+c+n'!$Q75="C",'7a+c+n'!N75,0))</f>
        <v>0</v>
      </c>
      <c r="O75" s="76" t="n">
        <f aca="false">IF($C$4="citu pasākumu izmaksas",IF('7a+c+n'!$Q75="C",'7a+c+n'!O75,0))</f>
        <v>0</v>
      </c>
      <c r="P75" s="76" t="n">
        <f aca="false">IF($C$4="citu pasākumu izmaksas",IF('7a+c+n'!$Q75="C",'7a+c+n'!P75,0))</f>
        <v>0</v>
      </c>
    </row>
    <row r="76" customFormat="false" ht="11.25" hidden="false" customHeight="false" outlineLevel="0" collapsed="false">
      <c r="A76" s="72" t="n">
        <f aca="false">IF(P76=0,0,IF(COUNTBLANK(P76)=1,0,COUNTA($P$14:P76)))</f>
        <v>0</v>
      </c>
      <c r="B76" s="76" t="n">
        <f aca="false">IF($C$4="citu pasākumu izmaksas",IF('7a+c+n'!$Q76="C",'7a+c+n'!B76,0))</f>
        <v>11019</v>
      </c>
      <c r="C76" s="76" t="str">
        <f aca="false">IF($C$4="citu pasākumu izmaksas",IF('7a+c+n'!$Q76="C",'7a+c+n'!C76,0))</f>
        <v>Montāžas plāksne paneļu tipa radiatoriem (50/57 mm)</v>
      </c>
      <c r="D76" s="76" t="str">
        <f aca="false">IF($C$4="citu pasākumu izmaksas",IF('7a+c+n'!$Q76="C",'7a+c+n'!D76,0))</f>
        <v>gab.</v>
      </c>
      <c r="E76" s="76"/>
      <c r="F76" s="76"/>
      <c r="G76" s="76"/>
      <c r="H76" s="76" t="n">
        <f aca="false">IF($C$4="citu pasākumu izmaksas",IF('7a+c+n'!$Q76="C",'7a+c+n'!H76,0))</f>
        <v>0</v>
      </c>
      <c r="I76" s="76"/>
      <c r="J76" s="76"/>
      <c r="K76" s="76" t="n">
        <f aca="false">IF($C$4="citu pasākumu izmaksas",IF('7a+c+n'!$Q76="C",'7a+c+n'!K76,0))</f>
        <v>0</v>
      </c>
      <c r="L76" s="76" t="n">
        <f aca="false">IF($C$4="citu pasākumu izmaksas",IF('7a+c+n'!$Q76="C",'7a+c+n'!L76,0))</f>
        <v>0</v>
      </c>
      <c r="M76" s="76" t="n">
        <f aca="false">IF($C$4="citu pasākumu izmaksas",IF('7a+c+n'!$Q76="C",'7a+c+n'!M76,0))</f>
        <v>0</v>
      </c>
      <c r="N76" s="76" t="n">
        <f aca="false">IF($C$4="citu pasākumu izmaksas",IF('7a+c+n'!$Q76="C",'7a+c+n'!N76,0))</f>
        <v>0</v>
      </c>
      <c r="O76" s="76" t="n">
        <f aca="false">IF($C$4="citu pasākumu izmaksas",IF('7a+c+n'!$Q76="C",'7a+c+n'!O76,0))</f>
        <v>0</v>
      </c>
      <c r="P76" s="76" t="n">
        <f aca="false">IF($C$4="citu pasākumu izmaksas",IF('7a+c+n'!$Q76="C",'7a+c+n'!P76,0))</f>
        <v>0</v>
      </c>
    </row>
    <row r="77" customFormat="false" ht="22.5" hidden="false" customHeight="false" outlineLevel="0" collapsed="false">
      <c r="A77" s="72" t="n">
        <f aca="false">IF(P77=0,0,IF(COUNTBLANK(P77)=1,0,COUNTA($P$14:P77)))</f>
        <v>0</v>
      </c>
      <c r="B77" s="76" t="str">
        <f aca="false">IF($C$4="citu pasākumu izmaksas",IF('7a+c+n'!$Q77="C",'7a+c+n'!B77,0))</f>
        <v>radio</v>
      </c>
      <c r="C77" s="76" t="str">
        <f aca="false">IF($C$4="citu pasākumu izmaksas",IF('7a+c+n'!$Q77="C",'7a+c+n'!C77,0))</f>
        <v>Radio sistēmas Sensornet montāža un programmēšana</v>
      </c>
      <c r="D77" s="76" t="str">
        <f aca="false">IF($C$4="citu pasākumu izmaksas",IF('7a+c+n'!$Q77="C",'7a+c+n'!D77,0))</f>
        <v>gab.</v>
      </c>
      <c r="E77" s="76"/>
      <c r="F77" s="76"/>
      <c r="G77" s="76"/>
      <c r="H77" s="76" t="n">
        <f aca="false">IF($C$4="citu pasākumu izmaksas",IF('7a+c+n'!$Q77="C",'7a+c+n'!H77,0))</f>
        <v>0</v>
      </c>
      <c r="I77" s="76"/>
      <c r="J77" s="76"/>
      <c r="K77" s="76" t="n">
        <f aca="false">IF($C$4="citu pasākumu izmaksas",IF('7a+c+n'!$Q77="C",'7a+c+n'!K77,0))</f>
        <v>0</v>
      </c>
      <c r="L77" s="76" t="n">
        <f aca="false">IF($C$4="citu pasākumu izmaksas",IF('7a+c+n'!$Q77="C",'7a+c+n'!L77,0))</f>
        <v>0</v>
      </c>
      <c r="M77" s="76" t="n">
        <f aca="false">IF($C$4="citu pasākumu izmaksas",IF('7a+c+n'!$Q77="C",'7a+c+n'!M77,0))</f>
        <v>0</v>
      </c>
      <c r="N77" s="76" t="n">
        <f aca="false">IF($C$4="citu pasākumu izmaksas",IF('7a+c+n'!$Q77="C",'7a+c+n'!N77,0))</f>
        <v>0</v>
      </c>
      <c r="O77" s="76" t="n">
        <f aca="false">IF($C$4="citu pasākumu izmaksas",IF('7a+c+n'!$Q77="C",'7a+c+n'!O77,0))</f>
        <v>0</v>
      </c>
      <c r="P77" s="76" t="n">
        <f aca="false">IF($C$4="citu pasākumu izmaksas",IF('7a+c+n'!$Q77="C",'7a+c+n'!P77,0))</f>
        <v>0</v>
      </c>
    </row>
    <row r="78" customFormat="false" ht="11.25" hidden="false" customHeight="false" outlineLevel="0" collapsed="false">
      <c r="A78" s="72" t="n">
        <f aca="false">IF(P78=0,0,IF(COUNTBLANK(P78)=1,0,COUNTA($P$14:P78)))</f>
        <v>0</v>
      </c>
      <c r="B78" s="76" t="n">
        <f aca="false">IF($C$4="citu pasākumu izmaksas",IF('7a+c+n'!$Q78="C",'7a+c+n'!B78,0))</f>
        <v>0</v>
      </c>
      <c r="C78" s="76" t="n">
        <f aca="false">IF($C$4="citu pasākumu izmaksas",IF('7a+c+n'!$Q78="C",'7a+c+n'!C78,0))</f>
        <v>0</v>
      </c>
      <c r="D78" s="76" t="n">
        <f aca="false">IF($C$4="citu pasākumu izmaksas",IF('7a+c+n'!$Q78="C",'7a+c+n'!D78,0))</f>
        <v>0</v>
      </c>
      <c r="E78" s="76"/>
      <c r="F78" s="76"/>
      <c r="G78" s="76"/>
      <c r="H78" s="76" t="n">
        <f aca="false">IF($C$4="citu pasākumu izmaksas",IF('7a+c+n'!$Q78="C",'7a+c+n'!H78,0))</f>
        <v>0</v>
      </c>
      <c r="I78" s="76"/>
      <c r="J78" s="76"/>
      <c r="K78" s="76" t="n">
        <f aca="false">IF($C$4="citu pasākumu izmaksas",IF('7a+c+n'!$Q78="C",'7a+c+n'!K78,0))</f>
        <v>0</v>
      </c>
      <c r="L78" s="76" t="n">
        <f aca="false">IF($C$4="citu pasākumu izmaksas",IF('7a+c+n'!$Q78="C",'7a+c+n'!L78,0))</f>
        <v>0</v>
      </c>
      <c r="M78" s="76" t="n">
        <f aca="false">IF($C$4="citu pasākumu izmaksas",IF('7a+c+n'!$Q78="C",'7a+c+n'!M78,0))</f>
        <v>0</v>
      </c>
      <c r="N78" s="76" t="n">
        <f aca="false">IF($C$4="citu pasākumu izmaksas",IF('7a+c+n'!$Q78="C",'7a+c+n'!N78,0))</f>
        <v>0</v>
      </c>
      <c r="O78" s="76" t="n">
        <f aca="false">IF($C$4="citu pasākumu izmaksas",IF('7a+c+n'!$Q78="C",'7a+c+n'!O78,0))</f>
        <v>0</v>
      </c>
      <c r="P78" s="76" t="n">
        <f aca="false">IF($C$4="citu pasākumu izmaksas",IF('7a+c+n'!$Q78="C",'7a+c+n'!P78,0))</f>
        <v>0</v>
      </c>
    </row>
    <row r="79" customFormat="false" ht="22.5" hidden="false" customHeight="false" outlineLevel="0" collapsed="false">
      <c r="A79" s="72" t="n">
        <f aca="false">IF(P79=0,0,IF(COUNTBLANK(P79)=1,0,COUNTA($P$14:P79)))</f>
        <v>0</v>
      </c>
      <c r="B79" s="76" t="n">
        <f aca="false">IF($C$4="citu pasākumu izmaksas",IF('7a+c+n'!$Q79="C",'7a+c+n'!B79,0))</f>
        <v>77637</v>
      </c>
      <c r="C79" s="76" t="str">
        <f aca="false">IF($C$4="citu pasākumu izmaksas",IF('7a+c+n'!$Q79="C",'7a+c+n'!C79,0))</f>
        <v>Siltuma sk. Ultego III Smart 1,5/1,5m ultraskaņas turpgaitā DN20 Opt</v>
      </c>
      <c r="D79" s="76" t="str">
        <f aca="false">IF($C$4="citu pasākumu izmaksas",IF('7a+c+n'!$Q79="C",'7a+c+n'!D79,0))</f>
        <v>gab.</v>
      </c>
      <c r="E79" s="76"/>
      <c r="F79" s="76"/>
      <c r="G79" s="76"/>
      <c r="H79" s="76" t="n">
        <f aca="false">IF($C$4="citu pasākumu izmaksas",IF('7a+c+n'!$Q79="C",'7a+c+n'!H79,0))</f>
        <v>0</v>
      </c>
      <c r="I79" s="76"/>
      <c r="J79" s="76"/>
      <c r="K79" s="76" t="n">
        <f aca="false">IF($C$4="citu pasākumu izmaksas",IF('7a+c+n'!$Q79="C",'7a+c+n'!K79,0))</f>
        <v>0</v>
      </c>
      <c r="L79" s="76" t="n">
        <f aca="false">IF($C$4="citu pasākumu izmaksas",IF('7a+c+n'!$Q79="C",'7a+c+n'!L79,0))</f>
        <v>0</v>
      </c>
      <c r="M79" s="76" t="n">
        <f aca="false">IF($C$4="citu pasākumu izmaksas",IF('7a+c+n'!$Q79="C",'7a+c+n'!M79,0))</f>
        <v>0</v>
      </c>
      <c r="N79" s="76" t="n">
        <f aca="false">IF($C$4="citu pasākumu izmaksas",IF('7a+c+n'!$Q79="C",'7a+c+n'!N79,0))</f>
        <v>0</v>
      </c>
      <c r="O79" s="76" t="n">
        <f aca="false">IF($C$4="citu pasākumu izmaksas",IF('7a+c+n'!$Q79="C",'7a+c+n'!O79,0))</f>
        <v>0</v>
      </c>
      <c r="P79" s="76" t="n">
        <f aca="false">IF($C$4="citu pasākumu izmaksas",IF('7a+c+n'!$Q79="C",'7a+c+n'!P79,0))</f>
        <v>0</v>
      </c>
    </row>
    <row r="80" customFormat="false" ht="22.5" hidden="false" customHeight="false" outlineLevel="0" collapsed="false">
      <c r="A80" s="72" t="n">
        <f aca="false">IF(P80=0,0,IF(COUNTBLANK(P80)=1,0,COUNTA($P$14:P80)))</f>
        <v>0</v>
      </c>
      <c r="B80" s="76" t="n">
        <f aca="false">IF($C$4="citu pasākumu izmaksas",IF('7a+c+n'!$Q80="C",'7a+c+n'!B80,0))</f>
        <v>19449</v>
      </c>
      <c r="C80" s="76" t="str">
        <f aca="false">IF($C$4="citu pasākumu izmaksas",IF('7a+c+n'!$Q80="C",'7a+c+n'!C80,0))</f>
        <v>Optiskā galva Optosonic U 3 radio net Ultego Smart siltuma skaitītāja</v>
      </c>
      <c r="D80" s="76" t="str">
        <f aca="false">IF($C$4="citu pasākumu izmaksas",IF('7a+c+n'!$Q80="C",'7a+c+n'!D80,0))</f>
        <v>gab.</v>
      </c>
      <c r="E80" s="76"/>
      <c r="F80" s="76"/>
      <c r="G80" s="76"/>
      <c r="H80" s="76" t="n">
        <f aca="false">IF($C$4="citu pasākumu izmaksas",IF('7a+c+n'!$Q80="C",'7a+c+n'!H80,0))</f>
        <v>0</v>
      </c>
      <c r="I80" s="76"/>
      <c r="J80" s="76"/>
      <c r="K80" s="76" t="n">
        <f aca="false">IF($C$4="citu pasākumu izmaksas",IF('7a+c+n'!$Q80="C",'7a+c+n'!K80,0))</f>
        <v>0</v>
      </c>
      <c r="L80" s="76" t="n">
        <f aca="false">IF($C$4="citu pasākumu izmaksas",IF('7a+c+n'!$Q80="C",'7a+c+n'!L80,0))</f>
        <v>0</v>
      </c>
      <c r="M80" s="76" t="n">
        <f aca="false">IF($C$4="citu pasākumu izmaksas",IF('7a+c+n'!$Q80="C",'7a+c+n'!M80,0))</f>
        <v>0</v>
      </c>
      <c r="N80" s="76" t="n">
        <f aca="false">IF($C$4="citu pasākumu izmaksas",IF('7a+c+n'!$Q80="C",'7a+c+n'!N80,0))</f>
        <v>0</v>
      </c>
      <c r="O80" s="76" t="n">
        <f aca="false">IF($C$4="citu pasākumu izmaksas",IF('7a+c+n'!$Q80="C",'7a+c+n'!O80,0))</f>
        <v>0</v>
      </c>
      <c r="P80" s="76" t="n">
        <f aca="false">IF($C$4="citu pasākumu izmaksas",IF('7a+c+n'!$Q80="C",'7a+c+n'!P80,0))</f>
        <v>0</v>
      </c>
    </row>
    <row r="81" customFormat="false" ht="22.5" hidden="false" customHeight="false" outlineLevel="0" collapsed="false">
      <c r="A81" s="72" t="n">
        <f aca="false">IF(P81=0,0,IF(COUNTBLANK(P81)=1,0,COUNTA($P$14:P81)))</f>
        <v>0</v>
      </c>
      <c r="B81" s="76" t="str">
        <f aca="false">IF($C$4="citu pasākumu izmaksas",IF('7a+c+n'!$Q81="C",'7a+c+n'!B81,0))</f>
        <v>radio</v>
      </c>
      <c r="C81" s="76" t="str">
        <f aca="false">IF($C$4="citu pasākumu izmaksas",IF('7a+c+n'!$Q81="C",'7a+c+n'!C81,0))</f>
        <v>Radio sistēmas Sensornet montāža un programmēšana</v>
      </c>
      <c r="D81" s="76" t="str">
        <f aca="false">IF($C$4="citu pasākumu izmaksas",IF('7a+c+n'!$Q81="C",'7a+c+n'!D81,0))</f>
        <v>gab.</v>
      </c>
      <c r="E81" s="76"/>
      <c r="F81" s="76"/>
      <c r="G81" s="76"/>
      <c r="H81" s="76" t="n">
        <f aca="false">IF($C$4="citu pasākumu izmaksas",IF('7a+c+n'!$Q81="C",'7a+c+n'!H81,0))</f>
        <v>0</v>
      </c>
      <c r="I81" s="76"/>
      <c r="J81" s="76"/>
      <c r="K81" s="76" t="n">
        <f aca="false">IF($C$4="citu pasākumu izmaksas",IF('7a+c+n'!$Q81="C",'7a+c+n'!K81,0))</f>
        <v>0</v>
      </c>
      <c r="L81" s="76" t="n">
        <f aca="false">IF($C$4="citu pasākumu izmaksas",IF('7a+c+n'!$Q81="C",'7a+c+n'!L81,0))</f>
        <v>0</v>
      </c>
      <c r="M81" s="76" t="n">
        <f aca="false">IF($C$4="citu pasākumu izmaksas",IF('7a+c+n'!$Q81="C",'7a+c+n'!M81,0))</f>
        <v>0</v>
      </c>
      <c r="N81" s="76" t="n">
        <f aca="false">IF($C$4="citu pasākumu izmaksas",IF('7a+c+n'!$Q81="C",'7a+c+n'!N81,0))</f>
        <v>0</v>
      </c>
      <c r="O81" s="76" t="n">
        <f aca="false">IF($C$4="citu pasākumu izmaksas",IF('7a+c+n'!$Q81="C",'7a+c+n'!O81,0))</f>
        <v>0</v>
      </c>
      <c r="P81" s="76" t="n">
        <f aca="false">IF($C$4="citu pasākumu izmaksas",IF('7a+c+n'!$Q81="C",'7a+c+n'!P81,0))</f>
        <v>0</v>
      </c>
    </row>
    <row r="82" customFormat="false" ht="11.25" hidden="false" customHeight="false" outlineLevel="0" collapsed="false">
      <c r="A82" s="72" t="n">
        <f aca="false">IF(P82=0,0,IF(COUNTBLANK(P82)=1,0,COUNTA($P$14:P82)))</f>
        <v>0</v>
      </c>
      <c r="B82" s="76" t="n">
        <f aca="false">IF($C$4="citu pasākumu izmaksas",IF('7a+c+n'!$Q82="C",'7a+c+n'!B82,0))</f>
        <v>0</v>
      </c>
      <c r="C82" s="76" t="n">
        <f aca="false">IF($C$4="citu pasākumu izmaksas",IF('7a+c+n'!$Q82="C",'7a+c+n'!C82,0))</f>
        <v>0</v>
      </c>
      <c r="D82" s="76" t="n">
        <f aca="false">IF($C$4="citu pasākumu izmaksas",IF('7a+c+n'!$Q82="C",'7a+c+n'!D82,0))</f>
        <v>0</v>
      </c>
      <c r="E82" s="76"/>
      <c r="F82" s="76"/>
      <c r="G82" s="76"/>
      <c r="H82" s="76" t="n">
        <f aca="false">IF($C$4="citu pasākumu izmaksas",IF('7a+c+n'!$Q82="C",'7a+c+n'!H82,0))</f>
        <v>0</v>
      </c>
      <c r="I82" s="76"/>
      <c r="J82" s="76"/>
      <c r="K82" s="76" t="n">
        <f aca="false">IF($C$4="citu pasākumu izmaksas",IF('7a+c+n'!$Q82="C",'7a+c+n'!K82,0))</f>
        <v>0</v>
      </c>
      <c r="L82" s="76" t="n">
        <f aca="false">IF($C$4="citu pasākumu izmaksas",IF('7a+c+n'!$Q82="C",'7a+c+n'!L82,0))</f>
        <v>0</v>
      </c>
      <c r="M82" s="76" t="n">
        <f aca="false">IF($C$4="citu pasākumu izmaksas",IF('7a+c+n'!$Q82="C",'7a+c+n'!M82,0))</f>
        <v>0</v>
      </c>
      <c r="N82" s="76" t="n">
        <f aca="false">IF($C$4="citu pasākumu izmaksas",IF('7a+c+n'!$Q82="C",'7a+c+n'!N82,0))</f>
        <v>0</v>
      </c>
      <c r="O82" s="76" t="n">
        <f aca="false">IF($C$4="citu pasākumu izmaksas",IF('7a+c+n'!$Q82="C",'7a+c+n'!O82,0))</f>
        <v>0</v>
      </c>
      <c r="P82" s="76" t="n">
        <f aca="false">IF($C$4="citu pasākumu izmaksas",IF('7a+c+n'!$Q82="C",'7a+c+n'!P82,0))</f>
        <v>0</v>
      </c>
    </row>
    <row r="83" customFormat="false" ht="22.5" hidden="false" customHeight="false" outlineLevel="0" collapsed="false">
      <c r="A83" s="72" t="n">
        <f aca="false">IF(P83=0,0,IF(COUNTBLANK(P83)=1,0,COUNTA($P$14:P83)))</f>
        <v>0</v>
      </c>
      <c r="B83" s="76" t="n">
        <f aca="false">IF($C$4="citu pasākumu izmaksas",IF('7a+c+n'!$Q83="C",'7a+c+n'!B83,0))</f>
        <v>16091</v>
      </c>
      <c r="C83" s="76" t="str">
        <f aca="false">IF($C$4="citu pasākumu izmaksas",IF('7a+c+n'!$Q83="C",'7a+c+n'!C83,0))</f>
        <v>Aukstā ūdens skaitītājs Domaqua m Qn 1,5 DN15 110mm</v>
      </c>
      <c r="D83" s="76" t="str">
        <f aca="false">IF($C$4="citu pasākumu izmaksas",IF('7a+c+n'!$Q83="C",'7a+c+n'!D83,0))</f>
        <v>gab.</v>
      </c>
      <c r="E83" s="76"/>
      <c r="F83" s="76"/>
      <c r="G83" s="76"/>
      <c r="H83" s="76" t="n">
        <f aca="false">IF($C$4="citu pasākumu izmaksas",IF('7a+c+n'!$Q83="C",'7a+c+n'!H83,0))</f>
        <v>0</v>
      </c>
      <c r="I83" s="76"/>
      <c r="J83" s="76"/>
      <c r="K83" s="76" t="n">
        <f aca="false">IF($C$4="citu pasākumu izmaksas",IF('7a+c+n'!$Q83="C",'7a+c+n'!K83,0))</f>
        <v>0</v>
      </c>
      <c r="L83" s="76" t="n">
        <f aca="false">IF($C$4="citu pasākumu izmaksas",IF('7a+c+n'!$Q83="C",'7a+c+n'!L83,0))</f>
        <v>0</v>
      </c>
      <c r="M83" s="76" t="n">
        <f aca="false">IF($C$4="citu pasākumu izmaksas",IF('7a+c+n'!$Q83="C",'7a+c+n'!M83,0))</f>
        <v>0</v>
      </c>
      <c r="N83" s="76" t="n">
        <f aca="false">IF($C$4="citu pasākumu izmaksas",IF('7a+c+n'!$Q83="C",'7a+c+n'!N83,0))</f>
        <v>0</v>
      </c>
      <c r="O83" s="76" t="n">
        <f aca="false">IF($C$4="citu pasākumu izmaksas",IF('7a+c+n'!$Q83="C",'7a+c+n'!O83,0))</f>
        <v>0</v>
      </c>
      <c r="P83" s="76" t="n">
        <f aca="false">IF($C$4="citu pasākumu izmaksas",IF('7a+c+n'!$Q83="C",'7a+c+n'!P83,0))</f>
        <v>0</v>
      </c>
    </row>
    <row r="84" customFormat="false" ht="22.5" hidden="false" customHeight="false" outlineLevel="0" collapsed="false">
      <c r="A84" s="72" t="n">
        <f aca="false">IF(P84=0,0,IF(COUNTBLANK(P84)=1,0,COUNTA($P$14:P84)))</f>
        <v>0</v>
      </c>
      <c r="B84" s="76" t="n">
        <f aca="false">IF($C$4="citu pasākumu izmaksas",IF('7a+c+n'!$Q84="C",'7a+c+n'!B84,0))</f>
        <v>19320</v>
      </c>
      <c r="C84" s="76" t="str">
        <f aca="false">IF($C$4="citu pasākumu izmaksas",IF('7a+c+n'!$Q84="C",'7a+c+n'!C84,0))</f>
        <v>Radio modulis Radio III net (Domaqua un Istameter) NEW</v>
      </c>
      <c r="D84" s="76" t="str">
        <f aca="false">IF($C$4="citu pasākumu izmaksas",IF('7a+c+n'!$Q84="C",'7a+c+n'!D84,0))</f>
        <v>gab.</v>
      </c>
      <c r="E84" s="76"/>
      <c r="F84" s="76"/>
      <c r="G84" s="76"/>
      <c r="H84" s="76" t="n">
        <f aca="false">IF($C$4="citu pasākumu izmaksas",IF('7a+c+n'!$Q84="C",'7a+c+n'!H84,0))</f>
        <v>0</v>
      </c>
      <c r="I84" s="76"/>
      <c r="J84" s="76"/>
      <c r="K84" s="76" t="n">
        <f aca="false">IF($C$4="citu pasākumu izmaksas",IF('7a+c+n'!$Q84="C",'7a+c+n'!K84,0))</f>
        <v>0</v>
      </c>
      <c r="L84" s="76" t="n">
        <f aca="false">IF($C$4="citu pasākumu izmaksas",IF('7a+c+n'!$Q84="C",'7a+c+n'!L84,0))</f>
        <v>0</v>
      </c>
      <c r="M84" s="76" t="n">
        <f aca="false">IF($C$4="citu pasākumu izmaksas",IF('7a+c+n'!$Q84="C",'7a+c+n'!M84,0))</f>
        <v>0</v>
      </c>
      <c r="N84" s="76" t="n">
        <f aca="false">IF($C$4="citu pasākumu izmaksas",IF('7a+c+n'!$Q84="C",'7a+c+n'!N84,0))</f>
        <v>0</v>
      </c>
      <c r="O84" s="76" t="n">
        <f aca="false">IF($C$4="citu pasākumu izmaksas",IF('7a+c+n'!$Q84="C",'7a+c+n'!O84,0))</f>
        <v>0</v>
      </c>
      <c r="P84" s="76" t="n">
        <f aca="false">IF($C$4="citu pasākumu izmaksas",IF('7a+c+n'!$Q84="C",'7a+c+n'!P84,0))</f>
        <v>0</v>
      </c>
    </row>
    <row r="85" customFormat="false" ht="11.25" hidden="false" customHeight="false" outlineLevel="0" collapsed="false">
      <c r="A85" s="72" t="n">
        <f aca="false">IF(P85=0,0,IF(COUNTBLANK(P85)=1,0,COUNTA($P$14:P85)))</f>
        <v>0</v>
      </c>
      <c r="B85" s="76" t="n">
        <f aca="false">IF($C$4="citu pasākumu izmaksas",IF('7a+c+n'!$Q85="C",'7a+c+n'!B85,0))</f>
        <v>15592</v>
      </c>
      <c r="C85" s="76" t="str">
        <f aca="false">IF($C$4="citu pasākumu izmaksas",IF('7a+c+n'!$Q85="C",'7a+c+n'!C85,0))</f>
        <v>Drošības gredzens radio modulim</v>
      </c>
      <c r="D85" s="76" t="str">
        <f aca="false">IF($C$4="citu pasākumu izmaksas",IF('7a+c+n'!$Q85="C",'7a+c+n'!D85,0))</f>
        <v>gab.</v>
      </c>
      <c r="E85" s="76"/>
      <c r="F85" s="76"/>
      <c r="G85" s="76"/>
      <c r="H85" s="76" t="n">
        <f aca="false">IF($C$4="citu pasākumu izmaksas",IF('7a+c+n'!$Q85="C",'7a+c+n'!H85,0))</f>
        <v>0</v>
      </c>
      <c r="I85" s="76"/>
      <c r="J85" s="76"/>
      <c r="K85" s="76" t="n">
        <f aca="false">IF($C$4="citu pasākumu izmaksas",IF('7a+c+n'!$Q85="C",'7a+c+n'!K85,0))</f>
        <v>0</v>
      </c>
      <c r="L85" s="76" t="n">
        <f aca="false">IF($C$4="citu pasākumu izmaksas",IF('7a+c+n'!$Q85="C",'7a+c+n'!L85,0))</f>
        <v>0</v>
      </c>
      <c r="M85" s="76" t="n">
        <f aca="false">IF($C$4="citu pasākumu izmaksas",IF('7a+c+n'!$Q85="C",'7a+c+n'!M85,0))</f>
        <v>0</v>
      </c>
      <c r="N85" s="76" t="n">
        <f aca="false">IF($C$4="citu pasākumu izmaksas",IF('7a+c+n'!$Q85="C",'7a+c+n'!N85,0))</f>
        <v>0</v>
      </c>
      <c r="O85" s="76" t="n">
        <f aca="false">IF($C$4="citu pasākumu izmaksas",IF('7a+c+n'!$Q85="C",'7a+c+n'!O85,0))</f>
        <v>0</v>
      </c>
      <c r="P85" s="76" t="n">
        <f aca="false">IF($C$4="citu pasākumu izmaksas",IF('7a+c+n'!$Q85="C",'7a+c+n'!P85,0))</f>
        <v>0</v>
      </c>
    </row>
    <row r="86" customFormat="false" ht="22.5" hidden="false" customHeight="false" outlineLevel="0" collapsed="false">
      <c r="A86" s="72" t="n">
        <f aca="false">IF(P86=0,0,IF(COUNTBLANK(P86)=1,0,COUNTA($P$14:P86)))</f>
        <v>0</v>
      </c>
      <c r="B86" s="76" t="str">
        <f aca="false">IF($C$4="citu pasākumu izmaksas",IF('7a+c+n'!$Q86="C",'7a+c+n'!B86,0))</f>
        <v>radio</v>
      </c>
      <c r="C86" s="76" t="str">
        <f aca="false">IF($C$4="citu pasākumu izmaksas",IF('7a+c+n'!$Q86="C",'7a+c+n'!C86,0))</f>
        <v>Radio sistēmas Sensornet montāža un programmēšana</v>
      </c>
      <c r="D86" s="76" t="str">
        <f aca="false">IF($C$4="citu pasākumu izmaksas",IF('7a+c+n'!$Q86="C",'7a+c+n'!D86,0))</f>
        <v>gab.</v>
      </c>
      <c r="E86" s="76"/>
      <c r="F86" s="76"/>
      <c r="G86" s="76"/>
      <c r="H86" s="76" t="n">
        <f aca="false">IF($C$4="citu pasākumu izmaksas",IF('7a+c+n'!$Q86="C",'7a+c+n'!H86,0))</f>
        <v>0</v>
      </c>
      <c r="I86" s="76"/>
      <c r="J86" s="76"/>
      <c r="K86" s="76" t="n">
        <f aca="false">IF($C$4="citu pasākumu izmaksas",IF('7a+c+n'!$Q86="C",'7a+c+n'!K86,0))</f>
        <v>0</v>
      </c>
      <c r="L86" s="76" t="n">
        <f aca="false">IF($C$4="citu pasākumu izmaksas",IF('7a+c+n'!$Q86="C",'7a+c+n'!L86,0))</f>
        <v>0</v>
      </c>
      <c r="M86" s="76" t="n">
        <f aca="false">IF($C$4="citu pasākumu izmaksas",IF('7a+c+n'!$Q86="C",'7a+c+n'!M86,0))</f>
        <v>0</v>
      </c>
      <c r="N86" s="76" t="n">
        <f aca="false">IF($C$4="citu pasākumu izmaksas",IF('7a+c+n'!$Q86="C",'7a+c+n'!N86,0))</f>
        <v>0</v>
      </c>
      <c r="O86" s="76" t="n">
        <f aca="false">IF($C$4="citu pasākumu izmaksas",IF('7a+c+n'!$Q86="C",'7a+c+n'!O86,0))</f>
        <v>0</v>
      </c>
      <c r="P86" s="76" t="n">
        <f aca="false">IF($C$4="citu pasākumu izmaksas",IF('7a+c+n'!$Q86="C",'7a+c+n'!P86,0))</f>
        <v>0</v>
      </c>
    </row>
    <row r="87" customFormat="false" ht="11.25" hidden="false" customHeight="false" outlineLevel="0" collapsed="false">
      <c r="A87" s="72" t="n">
        <f aca="false">IF(P87=0,0,IF(COUNTBLANK(P87)=1,0,COUNTA($P$14:P87)))</f>
        <v>0</v>
      </c>
      <c r="B87" s="76" t="n">
        <f aca="false">IF($C$4="citu pasākumu izmaksas",IF('7a+c+n'!$Q87="C",'7a+c+n'!B87,0))</f>
        <v>0</v>
      </c>
      <c r="C87" s="76" t="n">
        <f aca="false">IF($C$4="citu pasākumu izmaksas",IF('7a+c+n'!$Q87="C",'7a+c+n'!C87,0))</f>
        <v>0</v>
      </c>
      <c r="D87" s="76" t="n">
        <f aca="false">IF($C$4="citu pasākumu izmaksas",IF('7a+c+n'!$Q87="C",'7a+c+n'!D87,0))</f>
        <v>0</v>
      </c>
      <c r="E87" s="76"/>
      <c r="F87" s="76"/>
      <c r="G87" s="76"/>
      <c r="H87" s="76" t="n">
        <f aca="false">IF($C$4="citu pasākumu izmaksas",IF('7a+c+n'!$Q87="C",'7a+c+n'!H87,0))</f>
        <v>0</v>
      </c>
      <c r="I87" s="76"/>
      <c r="J87" s="76"/>
      <c r="K87" s="76" t="n">
        <f aca="false">IF($C$4="citu pasākumu izmaksas",IF('7a+c+n'!$Q87="C",'7a+c+n'!K87,0))</f>
        <v>0</v>
      </c>
      <c r="L87" s="76" t="n">
        <f aca="false">IF($C$4="citu pasākumu izmaksas",IF('7a+c+n'!$Q87="C",'7a+c+n'!L87,0))</f>
        <v>0</v>
      </c>
      <c r="M87" s="76" t="n">
        <f aca="false">IF($C$4="citu pasākumu izmaksas",IF('7a+c+n'!$Q87="C",'7a+c+n'!M87,0))</f>
        <v>0</v>
      </c>
      <c r="N87" s="76" t="n">
        <f aca="false">IF($C$4="citu pasākumu izmaksas",IF('7a+c+n'!$Q87="C",'7a+c+n'!N87,0))</f>
        <v>0</v>
      </c>
      <c r="O87" s="76" t="n">
        <f aca="false">IF($C$4="citu pasākumu izmaksas",IF('7a+c+n'!$Q87="C",'7a+c+n'!O87,0))</f>
        <v>0</v>
      </c>
      <c r="P87" s="76" t="n">
        <f aca="false">IF($C$4="citu pasākumu izmaksas",IF('7a+c+n'!$Q87="C",'7a+c+n'!P87,0))</f>
        <v>0</v>
      </c>
    </row>
    <row r="88" customFormat="false" ht="22.5" hidden="false" customHeight="false" outlineLevel="0" collapsed="false">
      <c r="A88" s="72" t="n">
        <f aca="false">IF(P88=0,0,IF(COUNTBLANK(P88)=1,0,COUNTA($P$14:P88)))</f>
        <v>0</v>
      </c>
      <c r="B88" s="76" t="n">
        <f aca="false">IF($C$4="citu pasākumu izmaksas",IF('7a+c+n'!$Q88="C",'7a+c+n'!B88,0))</f>
        <v>0</v>
      </c>
      <c r="C88" s="76" t="str">
        <f aca="false">IF($C$4="citu pasākumu izmaksas",IF('7a+c+n'!$Q88="C",'7a+c+n'!C88,0))</f>
        <v>Ultraskaņas ūdens skaitītājs DN20 DIEHL Q3-4.00 m3/h, pulss iz</v>
      </c>
      <c r="D88" s="76" t="str">
        <f aca="false">IF($C$4="citu pasākumu izmaksas",IF('7a+c+n'!$Q88="C",'7a+c+n'!D88,0))</f>
        <v>gab.</v>
      </c>
      <c r="E88" s="76"/>
      <c r="F88" s="76"/>
      <c r="G88" s="76"/>
      <c r="H88" s="76" t="n">
        <f aca="false">IF($C$4="citu pasākumu izmaksas",IF('7a+c+n'!$Q88="C",'7a+c+n'!H88,0))</f>
        <v>0</v>
      </c>
      <c r="I88" s="76"/>
      <c r="J88" s="76"/>
      <c r="K88" s="76" t="n">
        <f aca="false">IF($C$4="citu pasākumu izmaksas",IF('7a+c+n'!$Q88="C",'7a+c+n'!K88,0))</f>
        <v>0</v>
      </c>
      <c r="L88" s="76" t="n">
        <f aca="false">IF($C$4="citu pasākumu izmaksas",IF('7a+c+n'!$Q88="C",'7a+c+n'!L88,0))</f>
        <v>0</v>
      </c>
      <c r="M88" s="76" t="n">
        <f aca="false">IF($C$4="citu pasākumu izmaksas",IF('7a+c+n'!$Q88="C",'7a+c+n'!M88,0))</f>
        <v>0</v>
      </c>
      <c r="N88" s="76" t="n">
        <f aca="false">IF($C$4="citu pasākumu izmaksas",IF('7a+c+n'!$Q88="C",'7a+c+n'!N88,0))</f>
        <v>0</v>
      </c>
      <c r="O88" s="76" t="n">
        <f aca="false">IF($C$4="citu pasākumu izmaksas",IF('7a+c+n'!$Q88="C",'7a+c+n'!O88,0))</f>
        <v>0</v>
      </c>
      <c r="P88" s="76" t="n">
        <f aca="false">IF($C$4="citu pasākumu izmaksas",IF('7a+c+n'!$Q88="C",'7a+c+n'!P88,0))</f>
        <v>0</v>
      </c>
    </row>
    <row r="89" customFormat="false" ht="11.25" hidden="false" customHeight="false" outlineLevel="0" collapsed="false">
      <c r="A89" s="72" t="n">
        <f aca="false">IF(P89=0,0,IF(COUNTBLANK(P89)=1,0,COUNTA($P$14:P89)))</f>
        <v>0</v>
      </c>
      <c r="B89" s="76" t="n">
        <f aca="false">IF($C$4="citu pasākumu izmaksas",IF('7a+c+n'!$Q89="C",'7a+c+n'!B89,0))</f>
        <v>51099</v>
      </c>
      <c r="C89" s="76" t="str">
        <f aca="false">IF($C$4="citu pasākumu izmaksas",IF('7a+c+n'!$Q89="C",'7a+c+n'!C89,0))</f>
        <v>Impulsa adapteris Pulsonic 4</v>
      </c>
      <c r="D89" s="76" t="str">
        <f aca="false">IF($C$4="citu pasākumu izmaksas",IF('7a+c+n'!$Q89="C",'7a+c+n'!D89,0))</f>
        <v>gab.</v>
      </c>
      <c r="E89" s="76"/>
      <c r="F89" s="76"/>
      <c r="G89" s="76"/>
      <c r="H89" s="76" t="n">
        <f aca="false">IF($C$4="citu pasākumu izmaksas",IF('7a+c+n'!$Q89="C",'7a+c+n'!H89,0))</f>
        <v>0</v>
      </c>
      <c r="I89" s="76"/>
      <c r="J89" s="76"/>
      <c r="K89" s="76" t="n">
        <f aca="false">IF($C$4="citu pasākumu izmaksas",IF('7a+c+n'!$Q89="C",'7a+c+n'!K89,0))</f>
        <v>0</v>
      </c>
      <c r="L89" s="76" t="n">
        <f aca="false">IF($C$4="citu pasākumu izmaksas",IF('7a+c+n'!$Q89="C",'7a+c+n'!L89,0))</f>
        <v>0</v>
      </c>
      <c r="M89" s="76" t="n">
        <f aca="false">IF($C$4="citu pasākumu izmaksas",IF('7a+c+n'!$Q89="C",'7a+c+n'!M89,0))</f>
        <v>0</v>
      </c>
      <c r="N89" s="76" t="n">
        <f aca="false">IF($C$4="citu pasākumu izmaksas",IF('7a+c+n'!$Q89="C",'7a+c+n'!N89,0))</f>
        <v>0</v>
      </c>
      <c r="O89" s="76" t="n">
        <f aca="false">IF($C$4="citu pasākumu izmaksas",IF('7a+c+n'!$Q89="C",'7a+c+n'!O89,0))</f>
        <v>0</v>
      </c>
      <c r="P89" s="76" t="n">
        <f aca="false">IF($C$4="citu pasākumu izmaksas",IF('7a+c+n'!$Q89="C",'7a+c+n'!P89,0))</f>
        <v>0</v>
      </c>
    </row>
    <row r="90" customFormat="false" ht="22.5" hidden="false" customHeight="false" outlineLevel="0" collapsed="false">
      <c r="A90" s="72" t="n">
        <f aca="false">IF(P90=0,0,IF(COUNTBLANK(P90)=1,0,COUNTA($P$14:P90)))</f>
        <v>0</v>
      </c>
      <c r="B90" s="76" t="str">
        <f aca="false">IF($C$4="citu pasākumu izmaksas",IF('7a+c+n'!$Q90="C",'7a+c+n'!B90,0))</f>
        <v>radio</v>
      </c>
      <c r="C90" s="76" t="str">
        <f aca="false">IF($C$4="citu pasākumu izmaksas",IF('7a+c+n'!$Q90="C",'7a+c+n'!C90,0))</f>
        <v>Radio sistēmas Sensornet montāža un programmēšana</v>
      </c>
      <c r="D90" s="76" t="str">
        <f aca="false">IF($C$4="citu pasākumu izmaksas",IF('7a+c+n'!$Q90="C",'7a+c+n'!D90,0))</f>
        <v>gab.</v>
      </c>
      <c r="E90" s="76"/>
      <c r="F90" s="76"/>
      <c r="G90" s="76"/>
      <c r="H90" s="76" t="n">
        <f aca="false">IF($C$4="citu pasākumu izmaksas",IF('7a+c+n'!$Q90="C",'7a+c+n'!H90,0))</f>
        <v>0</v>
      </c>
      <c r="I90" s="76"/>
      <c r="J90" s="76"/>
      <c r="K90" s="76" t="n">
        <f aca="false">IF($C$4="citu pasākumu izmaksas",IF('7a+c+n'!$Q90="C",'7a+c+n'!K90,0))</f>
        <v>0</v>
      </c>
      <c r="L90" s="76" t="n">
        <f aca="false">IF($C$4="citu pasākumu izmaksas",IF('7a+c+n'!$Q90="C",'7a+c+n'!L90,0))</f>
        <v>0</v>
      </c>
      <c r="M90" s="76" t="n">
        <f aca="false">IF($C$4="citu pasākumu izmaksas",IF('7a+c+n'!$Q90="C",'7a+c+n'!M90,0))</f>
        <v>0</v>
      </c>
      <c r="N90" s="76" t="n">
        <f aca="false">IF($C$4="citu pasākumu izmaksas",IF('7a+c+n'!$Q90="C",'7a+c+n'!N90,0))</f>
        <v>0</v>
      </c>
      <c r="O90" s="76" t="n">
        <f aca="false">IF($C$4="citu pasākumu izmaksas",IF('7a+c+n'!$Q90="C",'7a+c+n'!O90,0))</f>
        <v>0</v>
      </c>
      <c r="P90" s="76" t="n">
        <f aca="false">IF($C$4="citu pasākumu izmaksas",IF('7a+c+n'!$Q90="C",'7a+c+n'!P90,0))</f>
        <v>0</v>
      </c>
    </row>
    <row r="91" customFormat="false" ht="11.25" hidden="false" customHeight="false" outlineLevel="0" collapsed="false">
      <c r="A91" s="72" t="n">
        <f aca="false">IF(P91=0,0,IF(COUNTBLANK(P91)=1,0,COUNTA($P$14:P91)))</f>
        <v>0</v>
      </c>
      <c r="B91" s="76" t="n">
        <f aca="false">IF($C$4="citu pasākumu izmaksas",IF('7a+c+n'!$Q91="C",'7a+c+n'!B91,0))</f>
        <v>0</v>
      </c>
      <c r="C91" s="76" t="n">
        <f aca="false">IF($C$4="citu pasākumu izmaksas",IF('7a+c+n'!$Q91="C",'7a+c+n'!C91,0))</f>
        <v>0</v>
      </c>
      <c r="D91" s="76" t="n">
        <f aca="false">IF($C$4="citu pasākumu izmaksas",IF('7a+c+n'!$Q91="C",'7a+c+n'!D91,0))</f>
        <v>0</v>
      </c>
      <c r="E91" s="76"/>
      <c r="F91" s="76"/>
      <c r="G91" s="76"/>
      <c r="H91" s="76" t="n">
        <f aca="false">IF($C$4="citu pasākumu izmaksas",IF('7a+c+n'!$Q91="C",'7a+c+n'!H91,0))</f>
        <v>0</v>
      </c>
      <c r="I91" s="76"/>
      <c r="J91" s="76"/>
      <c r="K91" s="76" t="n">
        <f aca="false">IF($C$4="citu pasākumu izmaksas",IF('7a+c+n'!$Q91="C",'7a+c+n'!K91,0))</f>
        <v>0</v>
      </c>
      <c r="L91" s="76" t="n">
        <f aca="false">IF($C$4="citu pasākumu izmaksas",IF('7a+c+n'!$Q91="C",'7a+c+n'!L91,0))</f>
        <v>0</v>
      </c>
      <c r="M91" s="76" t="n">
        <f aca="false">IF($C$4="citu pasākumu izmaksas",IF('7a+c+n'!$Q91="C",'7a+c+n'!M91,0))</f>
        <v>0</v>
      </c>
      <c r="N91" s="76" t="n">
        <f aca="false">IF($C$4="citu pasākumu izmaksas",IF('7a+c+n'!$Q91="C",'7a+c+n'!N91,0))</f>
        <v>0</v>
      </c>
      <c r="O91" s="76" t="n">
        <f aca="false">IF($C$4="citu pasākumu izmaksas",IF('7a+c+n'!$Q91="C",'7a+c+n'!O91,0))</f>
        <v>0</v>
      </c>
      <c r="P91" s="76" t="n">
        <f aca="false">IF($C$4="citu pasākumu izmaksas",IF('7a+c+n'!$Q91="C",'7a+c+n'!P91,0))</f>
        <v>0</v>
      </c>
    </row>
    <row r="92" customFormat="false" ht="22.5" hidden="false" customHeight="false" outlineLevel="0" collapsed="false">
      <c r="A92" s="72" t="n">
        <f aca="false">IF(P92=0,0,IF(COUNTBLANK(P92)=1,0,COUNTA($P$14:P92)))</f>
        <v>0</v>
      </c>
      <c r="B92" s="76" t="n">
        <f aca="false">IF($C$4="citu pasākumu izmaksas",IF('7a+c+n'!$Q92="C",'7a+c+n'!B92,0))</f>
        <v>77637</v>
      </c>
      <c r="C92" s="76" t="str">
        <f aca="false">IF($C$4="citu pasākumu izmaksas",IF('7a+c+n'!$Q92="C",'7a+c+n'!C92,0))</f>
        <v>Siltuma sk. Ultego III Smart 1,5/1,5m ultraskaņas turpgaitā DN20 Opt</v>
      </c>
      <c r="D92" s="76" t="str">
        <f aca="false">IF($C$4="citu pasākumu izmaksas",IF('7a+c+n'!$Q92="C",'7a+c+n'!D92,0))</f>
        <v>gab.</v>
      </c>
      <c r="E92" s="76"/>
      <c r="F92" s="76"/>
      <c r="G92" s="76"/>
      <c r="H92" s="76" t="n">
        <f aca="false">IF($C$4="citu pasākumu izmaksas",IF('7a+c+n'!$Q92="C",'7a+c+n'!H92,0))</f>
        <v>0</v>
      </c>
      <c r="I92" s="76"/>
      <c r="J92" s="76"/>
      <c r="K92" s="76" t="n">
        <f aca="false">IF($C$4="citu pasākumu izmaksas",IF('7a+c+n'!$Q92="C",'7a+c+n'!K92,0))</f>
        <v>0</v>
      </c>
      <c r="L92" s="76" t="n">
        <f aca="false">IF($C$4="citu pasākumu izmaksas",IF('7a+c+n'!$Q92="C",'7a+c+n'!L92,0))</f>
        <v>0</v>
      </c>
      <c r="M92" s="76" t="n">
        <f aca="false">IF($C$4="citu pasākumu izmaksas",IF('7a+c+n'!$Q92="C",'7a+c+n'!M92,0))</f>
        <v>0</v>
      </c>
      <c r="N92" s="76" t="n">
        <f aca="false">IF($C$4="citu pasākumu izmaksas",IF('7a+c+n'!$Q92="C",'7a+c+n'!N92,0))</f>
        <v>0</v>
      </c>
      <c r="O92" s="76" t="n">
        <f aca="false">IF($C$4="citu pasākumu izmaksas",IF('7a+c+n'!$Q92="C",'7a+c+n'!O92,0))</f>
        <v>0</v>
      </c>
      <c r="P92" s="76" t="n">
        <f aca="false">IF($C$4="citu pasākumu izmaksas",IF('7a+c+n'!$Q92="C",'7a+c+n'!P92,0))</f>
        <v>0</v>
      </c>
    </row>
    <row r="93" customFormat="false" ht="22.5" hidden="false" customHeight="false" outlineLevel="0" collapsed="false">
      <c r="A93" s="72" t="n">
        <f aca="false">IF(P93=0,0,IF(COUNTBLANK(P93)=1,0,COUNTA($P$14:P93)))</f>
        <v>0</v>
      </c>
      <c r="B93" s="76" t="n">
        <f aca="false">IF($C$4="citu pasākumu izmaksas",IF('7a+c+n'!$Q93="C",'7a+c+n'!B93,0))</f>
        <v>19449</v>
      </c>
      <c r="C93" s="76" t="str">
        <f aca="false">IF($C$4="citu pasākumu izmaksas",IF('7a+c+n'!$Q93="C",'7a+c+n'!C93,0))</f>
        <v>Optiskā galva Optosonic U 3 radio net Ultego Smart siltuma skaitītāja</v>
      </c>
      <c r="D93" s="76" t="str">
        <f aca="false">IF($C$4="citu pasākumu izmaksas",IF('7a+c+n'!$Q93="C",'7a+c+n'!D93,0))</f>
        <v>gab.</v>
      </c>
      <c r="E93" s="76"/>
      <c r="F93" s="76"/>
      <c r="G93" s="76"/>
      <c r="H93" s="76" t="n">
        <f aca="false">IF($C$4="citu pasākumu izmaksas",IF('7a+c+n'!$Q93="C",'7a+c+n'!H93,0))</f>
        <v>0</v>
      </c>
      <c r="I93" s="76"/>
      <c r="J93" s="76"/>
      <c r="K93" s="76" t="n">
        <f aca="false">IF($C$4="citu pasākumu izmaksas",IF('7a+c+n'!$Q93="C",'7a+c+n'!K93,0))</f>
        <v>0</v>
      </c>
      <c r="L93" s="76" t="n">
        <f aca="false">IF($C$4="citu pasākumu izmaksas",IF('7a+c+n'!$Q93="C",'7a+c+n'!L93,0))</f>
        <v>0</v>
      </c>
      <c r="M93" s="76" t="n">
        <f aca="false">IF($C$4="citu pasākumu izmaksas",IF('7a+c+n'!$Q93="C",'7a+c+n'!M93,0))</f>
        <v>0</v>
      </c>
      <c r="N93" s="76" t="n">
        <f aca="false">IF($C$4="citu pasākumu izmaksas",IF('7a+c+n'!$Q93="C",'7a+c+n'!N93,0))</f>
        <v>0</v>
      </c>
      <c r="O93" s="76" t="n">
        <f aca="false">IF($C$4="citu pasākumu izmaksas",IF('7a+c+n'!$Q93="C",'7a+c+n'!O93,0))</f>
        <v>0</v>
      </c>
      <c r="P93" s="76" t="n">
        <f aca="false">IF($C$4="citu pasākumu izmaksas",IF('7a+c+n'!$Q93="C",'7a+c+n'!P93,0))</f>
        <v>0</v>
      </c>
    </row>
    <row r="94" customFormat="false" ht="22.5" hidden="false" customHeight="false" outlineLevel="0" collapsed="false">
      <c r="A94" s="72" t="n">
        <f aca="false">IF(P94=0,0,IF(COUNTBLANK(P94)=1,0,COUNTA($P$14:P94)))</f>
        <v>0</v>
      </c>
      <c r="B94" s="76" t="str">
        <f aca="false">IF($C$4="citu pasākumu izmaksas",IF('7a+c+n'!$Q94="C",'7a+c+n'!B94,0))</f>
        <v>radio</v>
      </c>
      <c r="C94" s="76" t="str">
        <f aca="false">IF($C$4="citu pasākumu izmaksas",IF('7a+c+n'!$Q94="C",'7a+c+n'!C94,0))</f>
        <v>Radio sistēmas Sensornet montāža un programmēšana</v>
      </c>
      <c r="D94" s="76" t="str">
        <f aca="false">IF($C$4="citu pasākumu izmaksas",IF('7a+c+n'!$Q94="C",'7a+c+n'!D94,0))</f>
        <v>gab.</v>
      </c>
      <c r="E94" s="76"/>
      <c r="F94" s="76"/>
      <c r="G94" s="76"/>
      <c r="H94" s="76" t="n">
        <f aca="false">IF($C$4="citu pasākumu izmaksas",IF('7a+c+n'!$Q94="C",'7a+c+n'!H94,0))</f>
        <v>0</v>
      </c>
      <c r="I94" s="76"/>
      <c r="J94" s="76"/>
      <c r="K94" s="76" t="n">
        <f aca="false">IF($C$4="citu pasākumu izmaksas",IF('7a+c+n'!$Q94="C",'7a+c+n'!K94,0))</f>
        <v>0</v>
      </c>
      <c r="L94" s="76" t="n">
        <f aca="false">IF($C$4="citu pasākumu izmaksas",IF('7a+c+n'!$Q94="C",'7a+c+n'!L94,0))</f>
        <v>0</v>
      </c>
      <c r="M94" s="76" t="n">
        <f aca="false">IF($C$4="citu pasākumu izmaksas",IF('7a+c+n'!$Q94="C",'7a+c+n'!M94,0))</f>
        <v>0</v>
      </c>
      <c r="N94" s="76" t="n">
        <f aca="false">IF($C$4="citu pasākumu izmaksas",IF('7a+c+n'!$Q94="C",'7a+c+n'!N94,0))</f>
        <v>0</v>
      </c>
      <c r="O94" s="76" t="n">
        <f aca="false">IF($C$4="citu pasākumu izmaksas",IF('7a+c+n'!$Q94="C",'7a+c+n'!O94,0))</f>
        <v>0</v>
      </c>
      <c r="P94" s="76" t="n">
        <f aca="false">IF($C$4="citu pasākumu izmaksas",IF('7a+c+n'!$Q94="C",'7a+c+n'!P94,0))</f>
        <v>0</v>
      </c>
    </row>
    <row r="95" customFormat="false" ht="11.25" hidden="false" customHeight="false" outlineLevel="0" collapsed="false">
      <c r="A95" s="72" t="n">
        <f aca="false">IF(P95=0,0,IF(COUNTBLANK(P95)=1,0,COUNTA($P$14:P95)))</f>
        <v>0</v>
      </c>
      <c r="B95" s="76" t="n">
        <f aca="false">IF($C$4="citu pasākumu izmaksas",IF('7a+c+n'!$Q95="C",'7a+c+n'!B95,0))</f>
        <v>0</v>
      </c>
      <c r="C95" s="76" t="n">
        <f aca="false">IF($C$4="citu pasākumu izmaksas",IF('7a+c+n'!$Q95="C",'7a+c+n'!C95,0))</f>
        <v>0</v>
      </c>
      <c r="D95" s="76" t="n">
        <f aca="false">IF($C$4="citu pasākumu izmaksas",IF('7a+c+n'!$Q95="C",'7a+c+n'!D95,0))</f>
        <v>0</v>
      </c>
      <c r="E95" s="76"/>
      <c r="F95" s="76"/>
      <c r="G95" s="76"/>
      <c r="H95" s="76" t="n">
        <f aca="false">IF($C$4="citu pasākumu izmaksas",IF('7a+c+n'!$Q95="C",'7a+c+n'!H95,0))</f>
        <v>0</v>
      </c>
      <c r="I95" s="76"/>
      <c r="J95" s="76"/>
      <c r="K95" s="76" t="n">
        <f aca="false">IF($C$4="citu pasākumu izmaksas",IF('7a+c+n'!$Q95="C",'7a+c+n'!K95,0))</f>
        <v>0</v>
      </c>
      <c r="L95" s="76" t="n">
        <f aca="false">IF($C$4="citu pasākumu izmaksas",IF('7a+c+n'!$Q95="C",'7a+c+n'!L95,0))</f>
        <v>0</v>
      </c>
      <c r="M95" s="76" t="n">
        <f aca="false">IF($C$4="citu pasākumu izmaksas",IF('7a+c+n'!$Q95="C",'7a+c+n'!M95,0))</f>
        <v>0</v>
      </c>
      <c r="N95" s="76" t="n">
        <f aca="false">IF($C$4="citu pasākumu izmaksas",IF('7a+c+n'!$Q95="C",'7a+c+n'!N95,0))</f>
        <v>0</v>
      </c>
      <c r="O95" s="76" t="n">
        <f aca="false">IF($C$4="citu pasākumu izmaksas",IF('7a+c+n'!$Q95="C",'7a+c+n'!O95,0))</f>
        <v>0</v>
      </c>
      <c r="P95" s="76" t="n">
        <f aca="false">IF($C$4="citu pasākumu izmaksas",IF('7a+c+n'!$Q95="C",'7a+c+n'!P95,0))</f>
        <v>0</v>
      </c>
    </row>
    <row r="96" customFormat="false" ht="11.25" hidden="false" customHeight="false" outlineLevel="0" collapsed="false">
      <c r="A96" s="72" t="n">
        <f aca="false">IF(P96=0,0,IF(COUNTBLANK(P96)=1,0,COUNTA($P$14:P96)))</f>
        <v>0</v>
      </c>
      <c r="B96" s="76" t="str">
        <f aca="false">IF($C$4="citu pasākumu izmaksas",IF('7a+c+n'!$Q96="C",'7a+c+n'!B96,0))</f>
        <v>freight</v>
      </c>
      <c r="C96" s="76" t="str">
        <f aca="false">IF($C$4="citu pasākumu izmaksas",IF('7a+c+n'!$Q96="C",'7a+c+n'!C96,0))</f>
        <v>Transporta izdevumi (EUR/km)</v>
      </c>
      <c r="D96" s="76" t="str">
        <f aca="false">IF($C$4="citu pasākumu izmaksas",IF('7a+c+n'!$Q96="C",'7a+c+n'!D96,0))</f>
        <v>km</v>
      </c>
      <c r="E96" s="76"/>
      <c r="F96" s="76"/>
      <c r="G96" s="76"/>
      <c r="H96" s="76" t="n">
        <f aca="false">IF($C$4="citu pasākumu izmaksas",IF('7a+c+n'!$Q96="C",'7a+c+n'!H96,0))</f>
        <v>0</v>
      </c>
      <c r="I96" s="76"/>
      <c r="J96" s="76"/>
      <c r="K96" s="76" t="n">
        <f aca="false">IF($C$4="citu pasākumu izmaksas",IF('7a+c+n'!$Q96="C",'7a+c+n'!K96,0))</f>
        <v>0</v>
      </c>
      <c r="L96" s="76" t="n">
        <f aca="false">IF($C$4="citu pasākumu izmaksas",IF('7a+c+n'!$Q96="C",'7a+c+n'!L96,0))</f>
        <v>0</v>
      </c>
      <c r="M96" s="76" t="n">
        <f aca="false">IF($C$4="citu pasākumu izmaksas",IF('7a+c+n'!$Q96="C",'7a+c+n'!M96,0))</f>
        <v>0</v>
      </c>
      <c r="N96" s="76" t="n">
        <f aca="false">IF($C$4="citu pasākumu izmaksas",IF('7a+c+n'!$Q96="C",'7a+c+n'!N96,0))</f>
        <v>0</v>
      </c>
      <c r="O96" s="76" t="n">
        <f aca="false">IF($C$4="citu pasākumu izmaksas",IF('7a+c+n'!$Q96="C",'7a+c+n'!O96,0))</f>
        <v>0</v>
      </c>
      <c r="P96" s="76" t="n">
        <f aca="false">IF($C$4="citu pasākumu izmaksas",IF('7a+c+n'!$Q96="C",'7a+c+n'!P96,0))</f>
        <v>0</v>
      </c>
    </row>
    <row r="97" customFormat="false" ht="11.25" hidden="false" customHeight="false" outlineLevel="0" collapsed="false">
      <c r="A97" s="72" t="n">
        <f aca="false">IF(P97=0,0,IF(COUNTBLANK(P97)=1,0,COUNTA($P$14:P97)))</f>
        <v>0</v>
      </c>
      <c r="B97" s="76" t="n">
        <f aca="false">IF($C$4="citu pasākumu izmaksas",IF('7a+c+n'!$Q97="C",'7a+c+n'!B97,0))</f>
        <v>18367</v>
      </c>
      <c r="C97" s="76" t="str">
        <f aca="false">IF($C$4="citu pasākumu izmaksas",IF('7a+c+n'!$Q97="C",'7a+c+n'!C97,0))</f>
        <v>Antena Memonic 3 radio net D1</v>
      </c>
      <c r="D97" s="76" t="str">
        <f aca="false">IF($C$4="citu pasākumu izmaksas",IF('7a+c+n'!$Q97="C",'7a+c+n'!D97,0))</f>
        <v>gab.</v>
      </c>
      <c r="E97" s="76"/>
      <c r="F97" s="76"/>
      <c r="G97" s="76"/>
      <c r="H97" s="76" t="n">
        <f aca="false">IF($C$4="citu pasākumu izmaksas",IF('7a+c+n'!$Q97="C",'7a+c+n'!H97,0))</f>
        <v>0</v>
      </c>
      <c r="I97" s="76"/>
      <c r="J97" s="76"/>
      <c r="K97" s="76" t="n">
        <f aca="false">IF($C$4="citu pasākumu izmaksas",IF('7a+c+n'!$Q97="C",'7a+c+n'!K97,0))</f>
        <v>0</v>
      </c>
      <c r="L97" s="76" t="n">
        <f aca="false">IF($C$4="citu pasākumu izmaksas",IF('7a+c+n'!$Q97="C",'7a+c+n'!L97,0))</f>
        <v>0</v>
      </c>
      <c r="M97" s="76" t="n">
        <f aca="false">IF($C$4="citu pasākumu izmaksas",IF('7a+c+n'!$Q97="C",'7a+c+n'!M97,0))</f>
        <v>0</v>
      </c>
      <c r="N97" s="76" t="n">
        <f aca="false">IF($C$4="citu pasākumu izmaksas",IF('7a+c+n'!$Q97="C",'7a+c+n'!N97,0))</f>
        <v>0</v>
      </c>
      <c r="O97" s="76" t="n">
        <f aca="false">IF($C$4="citu pasākumu izmaksas",IF('7a+c+n'!$Q97="C",'7a+c+n'!O97,0))</f>
        <v>0</v>
      </c>
      <c r="P97" s="76" t="n">
        <f aca="false">IF($C$4="citu pasākumu izmaksas",IF('7a+c+n'!$Q97="C",'7a+c+n'!P97,0))</f>
        <v>0</v>
      </c>
    </row>
    <row r="98" customFormat="false" ht="12" hidden="false" customHeight="false" outlineLevel="0" collapsed="false">
      <c r="A98" s="13" t="n">
        <f aca="false">IF(P98=0,0,IF(COUNTBLANK(P98)=1,0,COUNTA($P$14:P98)))</f>
        <v>0</v>
      </c>
      <c r="B98" s="72" t="n">
        <f aca="false">IF($C$4="citu pasākumu izmaksas",IF('7a+c+n'!$Q97="C",'7a+c+n'!B97,0))</f>
        <v>18367</v>
      </c>
      <c r="C98" s="76" t="str">
        <f aca="false">IF($C$4="citu pasākumu izmaksas",IF('7a+c+n'!$Q97="C",'7a+c+n'!C97,0))</f>
        <v>Antena Memonic 3 radio net D1</v>
      </c>
      <c r="D98" s="76" t="str">
        <f aca="false">IF($C$4="citu pasākumu izmaksas",IF('7a+c+n'!$Q97="C",'7a+c+n'!D97,0))</f>
        <v>gab.</v>
      </c>
      <c r="E98" s="77"/>
      <c r="F98" s="75"/>
      <c r="G98" s="76"/>
      <c r="H98" s="76" t="n">
        <f aca="false">IF($C$4="citu pasākumu izmaksas",IF('7a+c+n'!$Q97="C",'7a+c+n'!H97,0))</f>
        <v>0</v>
      </c>
      <c r="I98" s="76"/>
      <c r="J98" s="76"/>
      <c r="K98" s="77" t="n">
        <f aca="false">IF($C$4="citu pasākumu izmaksas",IF('7a+c+n'!$Q97="C",'7a+c+n'!K97,0))</f>
        <v>0</v>
      </c>
      <c r="L98" s="238" t="n">
        <f aca="false">IF($C$4="citu pasākumu izmaksas",IF('7a+c+n'!$Q97="C",'7a+c+n'!L97,0))</f>
        <v>0</v>
      </c>
      <c r="M98" s="76" t="n">
        <f aca="false">IF($C$4="citu pasākumu izmaksas",IF('7a+c+n'!$Q97="C",'7a+c+n'!M97,0))</f>
        <v>0</v>
      </c>
      <c r="N98" s="76" t="n">
        <f aca="false">IF($C$4="citu pasākumu izmaksas",IF('7a+c+n'!$Q97="C",'7a+c+n'!N97,0))</f>
        <v>0</v>
      </c>
      <c r="O98" s="76" t="n">
        <f aca="false">IF($C$4="citu pasākumu izmaksas",IF('7a+c+n'!$Q97="C",'7a+c+n'!O97,0))</f>
        <v>0</v>
      </c>
      <c r="P98" s="77" t="n">
        <f aca="false">IF($C$4="citu pasākumu izmaksas",IF('7a+c+n'!$Q97="C",'7a+c+n'!P97,0))</f>
        <v>0</v>
      </c>
    </row>
    <row r="99" customFormat="false" ht="12" hidden="false" customHeight="true" outlineLevel="0" collapsed="false">
      <c r="A99" s="226" t="s">
        <v>126</v>
      </c>
      <c r="B99" s="226"/>
      <c r="C99" s="226"/>
      <c r="D99" s="226"/>
      <c r="E99" s="226"/>
      <c r="F99" s="226"/>
      <c r="G99" s="226"/>
      <c r="H99" s="226"/>
      <c r="I99" s="226"/>
      <c r="J99" s="226"/>
      <c r="K99" s="226"/>
      <c r="L99" s="239" t="n">
        <f aca="false">SUM(L14:L98)</f>
        <v>0</v>
      </c>
      <c r="M99" s="240" t="n">
        <f aca="false">SUM(M14:M98)</f>
        <v>0</v>
      </c>
      <c r="N99" s="240" t="n">
        <f aca="false">SUM(N14:N98)</f>
        <v>0</v>
      </c>
      <c r="O99" s="240" t="n">
        <f aca="false">SUM(O14:O98)</f>
        <v>0</v>
      </c>
      <c r="P99" s="241" t="n">
        <f aca="false">SUM(P14:P98)</f>
        <v>0</v>
      </c>
    </row>
    <row r="100" customFormat="false" ht="11.25" hidden="false" customHeight="false" outlineLevel="0" collapsed="false">
      <c r="A100" s="33"/>
      <c r="B100" s="33"/>
      <c r="C100" s="33"/>
      <c r="D100" s="33"/>
      <c r="E100" s="33"/>
      <c r="F100" s="33"/>
      <c r="G100" s="33"/>
      <c r="H100" s="33"/>
      <c r="I100" s="33"/>
      <c r="J100" s="33"/>
      <c r="K100" s="33"/>
      <c r="L100" s="33"/>
      <c r="M100" s="33"/>
      <c r="N100" s="33"/>
      <c r="O100" s="33"/>
      <c r="P100" s="33"/>
    </row>
    <row r="101" customFormat="false" ht="11.25" hidden="false" customHeight="false" outlineLevel="0" collapsed="false">
      <c r="A101" s="33"/>
      <c r="B101" s="33"/>
      <c r="C101" s="33"/>
      <c r="D101" s="33"/>
      <c r="E101" s="33"/>
      <c r="F101" s="33"/>
      <c r="G101" s="33"/>
      <c r="H101" s="33"/>
      <c r="I101" s="33"/>
      <c r="J101" s="33"/>
      <c r="K101" s="33"/>
      <c r="L101" s="33"/>
      <c r="M101" s="33"/>
      <c r="N101" s="33"/>
      <c r="O101" s="33"/>
      <c r="P101" s="33"/>
    </row>
    <row r="102" customFormat="false" ht="11.25" hidden="false" customHeight="false" outlineLevel="0" collapsed="false">
      <c r="A102" s="1" t="s">
        <v>19</v>
      </c>
      <c r="B102" s="33"/>
      <c r="C102" s="45" t="n">
        <f aca="false">'Kops c'!C31:H31</f>
        <v>0</v>
      </c>
      <c r="D102" s="45"/>
      <c r="E102" s="45"/>
      <c r="F102" s="45"/>
      <c r="G102" s="45"/>
      <c r="H102" s="45"/>
      <c r="I102" s="33"/>
      <c r="J102" s="33"/>
      <c r="K102" s="33"/>
      <c r="L102" s="33"/>
      <c r="M102" s="33"/>
      <c r="N102" s="33"/>
      <c r="O102" s="33"/>
      <c r="P102" s="33"/>
    </row>
    <row r="103" customFormat="false" ht="11.25" hidden="false" customHeight="true" outlineLevel="0" collapsed="false">
      <c r="A103" s="33"/>
      <c r="B103" s="33"/>
      <c r="C103" s="31" t="s">
        <v>20</v>
      </c>
      <c r="D103" s="31"/>
      <c r="E103" s="31"/>
      <c r="F103" s="31"/>
      <c r="G103" s="31"/>
      <c r="H103" s="31"/>
      <c r="I103" s="33"/>
      <c r="J103" s="33"/>
      <c r="K103" s="33"/>
      <c r="L103" s="33"/>
      <c r="M103" s="33"/>
      <c r="N103" s="33"/>
      <c r="O103" s="33"/>
      <c r="P103" s="33"/>
    </row>
    <row r="104" customFormat="false" ht="11.25" hidden="false" customHeight="false" outlineLevel="0" collapsed="false">
      <c r="A104" s="33"/>
      <c r="B104" s="33"/>
      <c r="C104" s="33"/>
      <c r="D104" s="33"/>
      <c r="E104" s="33"/>
      <c r="F104" s="33"/>
      <c r="G104" s="33"/>
      <c r="H104" s="33"/>
      <c r="I104" s="33"/>
      <c r="J104" s="33"/>
      <c r="K104" s="33"/>
      <c r="L104" s="33"/>
      <c r="M104" s="33"/>
      <c r="N104" s="33"/>
      <c r="O104" s="33"/>
      <c r="P104" s="33"/>
    </row>
    <row r="105" customFormat="false" ht="11.25" hidden="false" customHeight="false" outlineLevel="0" collapsed="false">
      <c r="A105" s="96" t="str">
        <f aca="false">'Kops n'!A34:D34</f>
        <v>Tāme sastādīta:</v>
      </c>
      <c r="B105" s="96"/>
      <c r="C105" s="96"/>
      <c r="D105" s="96"/>
      <c r="E105" s="33"/>
      <c r="F105" s="33"/>
      <c r="G105" s="33"/>
      <c r="H105" s="33"/>
      <c r="I105" s="33"/>
      <c r="J105" s="33"/>
      <c r="K105" s="33"/>
      <c r="L105" s="33"/>
      <c r="M105" s="33"/>
      <c r="N105" s="33"/>
      <c r="O105" s="33"/>
      <c r="P105" s="33"/>
    </row>
    <row r="106" customFormat="false" ht="11.25" hidden="false" customHeight="false" outlineLevel="0" collapsed="false">
      <c r="A106" s="33"/>
      <c r="B106" s="33"/>
      <c r="C106" s="33"/>
      <c r="D106" s="33"/>
      <c r="E106" s="33"/>
      <c r="F106" s="33"/>
      <c r="G106" s="33"/>
      <c r="H106" s="33"/>
      <c r="I106" s="33"/>
      <c r="J106" s="33"/>
      <c r="K106" s="33"/>
      <c r="L106" s="33"/>
      <c r="M106" s="33"/>
      <c r="N106" s="33"/>
      <c r="O106" s="33"/>
      <c r="P106" s="33"/>
    </row>
    <row r="107" customFormat="false" ht="11.25" hidden="false" customHeight="false" outlineLevel="0" collapsed="false">
      <c r="A107" s="1" t="s">
        <v>48</v>
      </c>
      <c r="B107" s="33"/>
      <c r="C107" s="45" t="n">
        <f aca="false">'Kops c'!C36:H36</f>
        <v>0</v>
      </c>
      <c r="D107" s="45"/>
      <c r="E107" s="45"/>
      <c r="F107" s="45"/>
      <c r="G107" s="45"/>
      <c r="H107" s="45"/>
      <c r="I107" s="33"/>
      <c r="J107" s="33"/>
      <c r="K107" s="33"/>
      <c r="L107" s="33"/>
      <c r="M107" s="33"/>
      <c r="N107" s="33"/>
      <c r="O107" s="33"/>
      <c r="P107" s="33"/>
    </row>
    <row r="108" customFormat="false" ht="11.25" hidden="false" customHeight="true" outlineLevel="0" collapsed="false">
      <c r="A108" s="33"/>
      <c r="B108" s="33"/>
      <c r="C108" s="31" t="s">
        <v>20</v>
      </c>
      <c r="D108" s="31"/>
      <c r="E108" s="31"/>
      <c r="F108" s="31"/>
      <c r="G108" s="31"/>
      <c r="H108" s="31"/>
      <c r="I108" s="33"/>
      <c r="J108" s="33"/>
      <c r="K108" s="33"/>
      <c r="L108" s="33"/>
      <c r="M108" s="33"/>
      <c r="N108" s="33"/>
      <c r="O108" s="33"/>
      <c r="P108" s="33"/>
    </row>
    <row r="109" customFormat="false" ht="11.25" hidden="false" customHeight="false" outlineLevel="0" collapsed="false">
      <c r="A109" s="33"/>
      <c r="B109" s="33"/>
      <c r="C109" s="33"/>
      <c r="D109" s="33"/>
      <c r="E109" s="33"/>
      <c r="F109" s="33"/>
      <c r="G109" s="33"/>
      <c r="H109" s="33"/>
      <c r="I109" s="33"/>
      <c r="J109" s="33"/>
      <c r="K109" s="33"/>
      <c r="L109" s="33"/>
      <c r="M109" s="33"/>
      <c r="N109" s="33"/>
      <c r="O109" s="33"/>
      <c r="P109" s="33"/>
    </row>
    <row r="110" customFormat="false" ht="11.25" hidden="false" customHeight="false" outlineLevel="0" collapsed="false">
      <c r="A110" s="97" t="s">
        <v>21</v>
      </c>
      <c r="B110" s="98"/>
      <c r="C110" s="99" t="n">
        <f aca="false">'Kops c'!C39</f>
        <v>0</v>
      </c>
      <c r="D110" s="98"/>
      <c r="E110" s="33"/>
      <c r="F110" s="33"/>
      <c r="G110" s="33"/>
      <c r="H110" s="33"/>
      <c r="I110" s="33"/>
      <c r="J110" s="33"/>
      <c r="K110" s="33"/>
      <c r="L110" s="33"/>
      <c r="M110" s="33"/>
      <c r="N110" s="33"/>
      <c r="O110" s="33"/>
      <c r="P110" s="33"/>
    </row>
    <row r="111" customFormat="false" ht="11.25" hidden="false" customHeight="false" outlineLevel="0" collapsed="false">
      <c r="A111" s="33"/>
      <c r="B111" s="33"/>
      <c r="C111" s="33"/>
      <c r="D111" s="33"/>
      <c r="E111" s="33"/>
      <c r="F111" s="33"/>
      <c r="G111" s="33"/>
      <c r="H111" s="33"/>
      <c r="I111" s="33"/>
      <c r="J111" s="33"/>
      <c r="K111" s="33"/>
      <c r="L111" s="33"/>
      <c r="M111" s="33"/>
      <c r="N111" s="33"/>
      <c r="O111" s="33"/>
      <c r="P111"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99:K99"/>
    <mergeCell ref="C102:H102"/>
    <mergeCell ref="C103:H103"/>
    <mergeCell ref="A105:D105"/>
    <mergeCell ref="C107:H107"/>
    <mergeCell ref="C108:H108"/>
  </mergeCells>
  <conditionalFormatting sqref="A99:K99">
    <cfRule type="containsText" priority="2" operator="containsText" aboveAverage="0" equalAverage="0" bottom="0" percent="0" rank="0" text="Tiešās izmaksas kopā, t. sk. darba devēja sociālais nodoklis __.__% " dxfId="3">
      <formula>NOT(ISERROR(SEARCH("Tiešās izmaksas kopā, t. sk. darba devēja sociālais nodoklis __.__% ",A99)))</formula>
    </cfRule>
  </conditionalFormatting>
  <conditionalFormatting sqref="C2:I2 D5:L8 N9:O9 A14:P98 L99:P99 C102:H102 C107:H107 C110">
    <cfRule type="cellIs" priority="3" operator="equal" aboveAverage="0" equalAverage="0" bottom="0" percent="0" rank="0" text="" dxfId="1">
      <formula>0</formula>
    </cfRule>
  </conditionalFormatting>
  <printOptions headings="false" gridLines="false" gridLinesSet="true" horizontalCentered="false" verticalCentered="false"/>
  <pageMargins left="0" right="0" top="0.39375" bottom="0.39375"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70C0"/>
    <pageSetUpPr fitToPage="false"/>
  </sheetPr>
  <dimension ref="A1:P111"/>
  <sheetViews>
    <sheetView showFormulas="false" showGridLines="true" showRowColHeaders="true" showZeros="true" rightToLeft="false" tabSelected="false" showOutlineSymbols="true" defaultGridColor="true" view="normal" topLeftCell="A13" colorId="64" zoomScale="100" zoomScaleNormal="100" zoomScalePageLayoutView="70" workbookViewId="0">
      <selection pane="topLeft" activeCell="K35" activeCellId="0" sqref="K35"/>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6.71"/>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5.43"/>
    <col collapsed="false" customWidth="true" hidden="false" outlineLevel="0" max="7" min="7" style="1" width="4.86"/>
    <col collapsed="false" customWidth="true" hidden="false" outlineLevel="0" max="10" min="8" style="1" width="6.71"/>
    <col collapsed="false" customWidth="true" hidden="false" outlineLevel="0" max="11" min="11" style="1" width="7"/>
    <col collapsed="false" customWidth="true" hidden="false" outlineLevel="0" max="15" min="12" style="1" width="7.71"/>
    <col collapsed="false" customWidth="true" hidden="false" outlineLevel="0" max="16" min="16" style="1" width="9"/>
    <col collapsed="false" customWidth="false" hidden="false" outlineLevel="0" max="1024" min="17" style="1" width="9.14"/>
  </cols>
  <sheetData>
    <row r="1" customFormat="false" ht="11.25" hidden="false" customHeight="false" outlineLevel="0" collapsed="false">
      <c r="A1" s="94"/>
      <c r="B1" s="94"/>
      <c r="C1" s="118" t="s">
        <v>51</v>
      </c>
      <c r="D1" s="119" t="n">
        <f aca="false">'7a+c+n'!D1</f>
        <v>7</v>
      </c>
      <c r="E1" s="94"/>
      <c r="F1" s="94"/>
      <c r="G1" s="94"/>
      <c r="H1" s="94"/>
      <c r="I1" s="94"/>
      <c r="J1" s="94"/>
      <c r="N1" s="120"/>
      <c r="O1" s="118"/>
      <c r="P1" s="121"/>
    </row>
    <row r="2" customFormat="false" ht="11.25" hidden="false" customHeight="false" outlineLevel="0" collapsed="false">
      <c r="A2" s="122"/>
      <c r="B2" s="122"/>
      <c r="C2" s="123" t="str">
        <f aca="false">'7a+c+n'!C2:I2</f>
        <v>Apkures sistēmas modernizēšanas darbi</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26</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229" t="n">
        <f aca="false">ar</f>
        <v>0</v>
      </c>
      <c r="B9" s="229"/>
      <c r="C9" s="229"/>
      <c r="D9" s="229"/>
      <c r="E9" s="229"/>
      <c r="F9" s="229"/>
      <c r="G9" s="128"/>
      <c r="H9" s="128"/>
      <c r="I9" s="128"/>
      <c r="J9" s="129" t="s">
        <v>53</v>
      </c>
      <c r="K9" s="129"/>
      <c r="L9" s="129"/>
      <c r="M9" s="129"/>
      <c r="N9" s="130" t="n">
        <f aca="false">P99</f>
        <v>0</v>
      </c>
      <c r="O9" s="130"/>
      <c r="P9" s="128"/>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row>
    <row r="11" customFormat="false" ht="12" hidden="false" customHeight="false" outlineLevel="0" collapsed="false">
      <c r="A11" s="131"/>
      <c r="B11" s="132"/>
      <c r="C11" s="5"/>
      <c r="D11" s="94"/>
      <c r="E11" s="94"/>
      <c r="F11" s="94"/>
      <c r="G11" s="94"/>
      <c r="H11" s="94"/>
      <c r="I11" s="94"/>
      <c r="J11" s="94"/>
      <c r="K11" s="94"/>
      <c r="L11" s="135"/>
      <c r="M11" s="135"/>
      <c r="N11" s="136"/>
      <c r="O11" s="120"/>
      <c r="P11" s="94"/>
    </row>
    <row r="12" customFormat="false" ht="11.25" hidden="false" customHeight="true" outlineLevel="0" collapsed="false">
      <c r="A12" s="58" t="s">
        <v>34</v>
      </c>
      <c r="B12" s="137" t="s">
        <v>56</v>
      </c>
      <c r="C12" s="138" t="s">
        <v>57</v>
      </c>
      <c r="D12" s="139" t="s">
        <v>58</v>
      </c>
      <c r="E12" s="140" t="s">
        <v>59</v>
      </c>
      <c r="F12" s="141" t="s">
        <v>60</v>
      </c>
      <c r="G12" s="141"/>
      <c r="H12" s="141"/>
      <c r="I12" s="141"/>
      <c r="J12" s="141"/>
      <c r="K12" s="141"/>
      <c r="L12" s="235" t="s">
        <v>61</v>
      </c>
      <c r="M12" s="235"/>
      <c r="N12" s="235"/>
      <c r="O12" s="235"/>
      <c r="P12" s="235"/>
    </row>
    <row r="13" customFormat="false" ht="117.75" hidden="false" customHeight="false" outlineLevel="0" collapsed="false">
      <c r="A13" s="58"/>
      <c r="B13" s="137"/>
      <c r="C13" s="138"/>
      <c r="D13" s="139"/>
      <c r="E13" s="140"/>
      <c r="F13" s="142" t="s">
        <v>63</v>
      </c>
      <c r="G13" s="143" t="s">
        <v>64</v>
      </c>
      <c r="H13" s="143" t="s">
        <v>65</v>
      </c>
      <c r="I13" s="143" t="s">
        <v>66</v>
      </c>
      <c r="J13" s="143" t="s">
        <v>67</v>
      </c>
      <c r="K13" s="144" t="s">
        <v>68</v>
      </c>
      <c r="L13" s="236" t="s">
        <v>63</v>
      </c>
      <c r="M13" s="143" t="s">
        <v>65</v>
      </c>
      <c r="N13" s="143" t="s">
        <v>66</v>
      </c>
      <c r="O13" s="143" t="s">
        <v>67</v>
      </c>
      <c r="P13" s="144" t="s">
        <v>68</v>
      </c>
    </row>
    <row r="14" customFormat="false" ht="11.25" hidden="false" customHeight="false" outlineLevel="0" collapsed="false">
      <c r="A14" s="72" t="n">
        <f aca="false">IF(P14=0,0,IF(COUNTBLANK(P14)=1,0,COUNTA($P$14:P14)))</f>
        <v>0</v>
      </c>
      <c r="B14" s="76" t="n">
        <f aca="false">IF($C$4="Neattiecināmās izmaksas",IF('7a+c+n'!$Q14="N",'7a+c+n'!B14,0))</f>
        <v>0</v>
      </c>
      <c r="C14" s="76" t="n">
        <f aca="false">IF($C$4="Neattiecināmās izmaksas",IF('7a+c+n'!$Q14="N",'7a+c+n'!C14,0))</f>
        <v>0</v>
      </c>
      <c r="D14" s="76" t="n">
        <f aca="false">IF($C$4="Neattiecināmās izmaksas",IF('7a+c+n'!$Q14="N",'7a+c+n'!D14,0))</f>
        <v>0</v>
      </c>
      <c r="E14" s="76"/>
      <c r="F14" s="76"/>
      <c r="G14" s="76"/>
      <c r="H14" s="76" t="n">
        <f aca="false">IF($C$4="Neattiecināmās izmaksas",IF('7a+c+n'!$Q14="N",'7a+c+n'!H14,0))</f>
        <v>0</v>
      </c>
      <c r="I14" s="76"/>
      <c r="J14" s="76"/>
      <c r="K14" s="76" t="n">
        <f aca="false">IF($C$4="Neattiecināmās izmaksas",IF('7a+c+n'!$Q14="N",'7a+c+n'!K14,0))</f>
        <v>0</v>
      </c>
      <c r="L14" s="76" t="n">
        <f aca="false">IF($C$4="Neattiecināmās izmaksas",IF('7a+c+n'!$Q14="N",'7a+c+n'!L14,0))</f>
        <v>0</v>
      </c>
      <c r="M14" s="76" t="n">
        <f aca="false">IF($C$4="Neattiecināmās izmaksas",IF('7a+c+n'!$Q14="N",'7a+c+n'!M14,0))</f>
        <v>0</v>
      </c>
      <c r="N14" s="76" t="n">
        <f aca="false">IF($C$4="Neattiecināmās izmaksas",IF('7a+c+n'!$Q14="N",'7a+c+n'!N14,0))</f>
        <v>0</v>
      </c>
      <c r="O14" s="76" t="n">
        <f aca="false">IF($C$4="Neattiecināmās izmaksas",IF('7a+c+n'!$Q14="N",'7a+c+n'!O14,0))</f>
        <v>0</v>
      </c>
      <c r="P14" s="76" t="n">
        <f aca="false">IF($C$4="Neattiecināmās izmaksas",IF('7a+c+n'!$Q14="N",'7a+c+n'!P14,0))</f>
        <v>0</v>
      </c>
    </row>
    <row r="15" customFormat="false" ht="11.25" hidden="false" customHeight="false" outlineLevel="0" collapsed="false">
      <c r="A15" s="72" t="n">
        <f aca="false">IF(P15=0,0,IF(COUNTBLANK(P15)=1,0,COUNTA($P$14:P15)))</f>
        <v>0</v>
      </c>
      <c r="B15" s="76" t="n">
        <f aca="false">IF($C$4="Neattiecināmās izmaksas",IF('7a+c+n'!$Q15="N",'7a+c+n'!B15,0))</f>
        <v>0</v>
      </c>
      <c r="C15" s="76" t="n">
        <f aca="false">IF($C$4="Neattiecināmās izmaksas",IF('7a+c+n'!$Q15="N",'7a+c+n'!C15,0))</f>
        <v>0</v>
      </c>
      <c r="D15" s="76" t="n">
        <f aca="false">IF($C$4="Neattiecināmās izmaksas",IF('7a+c+n'!$Q15="N",'7a+c+n'!D15,0))</f>
        <v>0</v>
      </c>
      <c r="E15" s="76"/>
      <c r="F15" s="76"/>
      <c r="G15" s="76"/>
      <c r="H15" s="76" t="n">
        <f aca="false">IF($C$4="Neattiecināmās izmaksas",IF('7a+c+n'!$Q15="N",'7a+c+n'!H15,0))</f>
        <v>0</v>
      </c>
      <c r="I15" s="76"/>
      <c r="J15" s="76"/>
      <c r="K15" s="76" t="n">
        <f aca="false">IF($C$4="Neattiecināmās izmaksas",IF('7a+c+n'!$Q15="N",'7a+c+n'!K15,0))</f>
        <v>0</v>
      </c>
      <c r="L15" s="76" t="n">
        <f aca="false">IF($C$4="Neattiecināmās izmaksas",IF('7a+c+n'!$Q15="N",'7a+c+n'!L15,0))</f>
        <v>0</v>
      </c>
      <c r="M15" s="76" t="n">
        <f aca="false">IF($C$4="Neattiecināmās izmaksas",IF('7a+c+n'!$Q15="N",'7a+c+n'!M15,0))</f>
        <v>0</v>
      </c>
      <c r="N15" s="76" t="n">
        <f aca="false">IF($C$4="Neattiecināmās izmaksas",IF('7a+c+n'!$Q15="N",'7a+c+n'!N15,0))</f>
        <v>0</v>
      </c>
      <c r="O15" s="76" t="n">
        <f aca="false">IF($C$4="Neattiecināmās izmaksas",IF('7a+c+n'!$Q15="N",'7a+c+n'!O15,0))</f>
        <v>0</v>
      </c>
      <c r="P15" s="76" t="n">
        <f aca="false">IF($C$4="Neattiecināmās izmaksas",IF('7a+c+n'!$Q15="N",'7a+c+n'!P15,0))</f>
        <v>0</v>
      </c>
    </row>
    <row r="16" customFormat="false" ht="11.25" hidden="false" customHeight="false" outlineLevel="0" collapsed="false">
      <c r="A16" s="72" t="n">
        <f aca="false">IF(P16=0,0,IF(COUNTBLANK(P16)=1,0,COUNTA($P$14:P16)))</f>
        <v>0</v>
      </c>
      <c r="B16" s="76" t="n">
        <f aca="false">IF($C$4="Neattiecināmās izmaksas",IF('7a+c+n'!$Q16="N",'7a+c+n'!B16,0))</f>
        <v>0</v>
      </c>
      <c r="C16" s="76" t="n">
        <f aca="false">IF($C$4="Neattiecināmās izmaksas",IF('7a+c+n'!$Q16="N",'7a+c+n'!C16,0))</f>
        <v>0</v>
      </c>
      <c r="D16" s="76" t="n">
        <f aca="false">IF($C$4="Neattiecināmās izmaksas",IF('7a+c+n'!$Q16="N",'7a+c+n'!D16,0))</f>
        <v>0</v>
      </c>
      <c r="E16" s="76"/>
      <c r="F16" s="76"/>
      <c r="G16" s="76"/>
      <c r="H16" s="76" t="n">
        <f aca="false">IF($C$4="Neattiecināmās izmaksas",IF('7a+c+n'!$Q16="N",'7a+c+n'!H16,0))</f>
        <v>0</v>
      </c>
      <c r="I16" s="76"/>
      <c r="J16" s="76"/>
      <c r="K16" s="76" t="n">
        <f aca="false">IF($C$4="Neattiecināmās izmaksas",IF('7a+c+n'!$Q16="N",'7a+c+n'!K16,0))</f>
        <v>0</v>
      </c>
      <c r="L16" s="76" t="n">
        <f aca="false">IF($C$4="Neattiecināmās izmaksas",IF('7a+c+n'!$Q16="N",'7a+c+n'!L16,0))</f>
        <v>0</v>
      </c>
      <c r="M16" s="76" t="n">
        <f aca="false">IF($C$4="Neattiecināmās izmaksas",IF('7a+c+n'!$Q16="N",'7a+c+n'!M16,0))</f>
        <v>0</v>
      </c>
      <c r="N16" s="76" t="n">
        <f aca="false">IF($C$4="Neattiecināmās izmaksas",IF('7a+c+n'!$Q16="N",'7a+c+n'!N16,0))</f>
        <v>0</v>
      </c>
      <c r="O16" s="76" t="n">
        <f aca="false">IF($C$4="Neattiecināmās izmaksas",IF('7a+c+n'!$Q16="N",'7a+c+n'!O16,0))</f>
        <v>0</v>
      </c>
      <c r="P16" s="76" t="n">
        <f aca="false">IF($C$4="Neattiecināmās izmaksas",IF('7a+c+n'!$Q16="N",'7a+c+n'!P16,0))</f>
        <v>0</v>
      </c>
    </row>
    <row r="17" customFormat="false" ht="11.25" hidden="false" customHeight="false" outlineLevel="0" collapsed="false">
      <c r="A17" s="72" t="n">
        <f aca="false">IF(P17=0,0,IF(COUNTBLANK(P17)=1,0,COUNTA($P$14:P17)))</f>
        <v>0</v>
      </c>
      <c r="B17" s="76" t="n">
        <f aca="false">IF($C$4="Neattiecināmās izmaksas",IF('7a+c+n'!$Q17="N",'7a+c+n'!B17,0))</f>
        <v>0</v>
      </c>
      <c r="C17" s="76" t="n">
        <f aca="false">IF($C$4="Neattiecināmās izmaksas",IF('7a+c+n'!$Q17="N",'7a+c+n'!C17,0))</f>
        <v>0</v>
      </c>
      <c r="D17" s="76" t="n">
        <f aca="false">IF($C$4="Neattiecināmās izmaksas",IF('7a+c+n'!$Q17="N",'7a+c+n'!D17,0))</f>
        <v>0</v>
      </c>
      <c r="E17" s="76"/>
      <c r="F17" s="76"/>
      <c r="G17" s="76"/>
      <c r="H17" s="76" t="n">
        <f aca="false">IF($C$4="Neattiecināmās izmaksas",IF('7a+c+n'!$Q17="N",'7a+c+n'!H17,0))</f>
        <v>0</v>
      </c>
      <c r="I17" s="76"/>
      <c r="J17" s="76"/>
      <c r="K17" s="76" t="n">
        <f aca="false">IF($C$4="Neattiecināmās izmaksas",IF('7a+c+n'!$Q17="N",'7a+c+n'!K17,0))</f>
        <v>0</v>
      </c>
      <c r="L17" s="76" t="n">
        <f aca="false">IF($C$4="Neattiecināmās izmaksas",IF('7a+c+n'!$Q17="N",'7a+c+n'!L17,0))</f>
        <v>0</v>
      </c>
      <c r="M17" s="76" t="n">
        <f aca="false">IF($C$4="Neattiecināmās izmaksas",IF('7a+c+n'!$Q17="N",'7a+c+n'!M17,0))</f>
        <v>0</v>
      </c>
      <c r="N17" s="76" t="n">
        <f aca="false">IF($C$4="Neattiecināmās izmaksas",IF('7a+c+n'!$Q17="N",'7a+c+n'!N17,0))</f>
        <v>0</v>
      </c>
      <c r="O17" s="76" t="n">
        <f aca="false">IF($C$4="Neattiecināmās izmaksas",IF('7a+c+n'!$Q17="N",'7a+c+n'!O17,0))</f>
        <v>0</v>
      </c>
      <c r="P17" s="76" t="n">
        <f aca="false">IF($C$4="Neattiecināmās izmaksas",IF('7a+c+n'!$Q17="N",'7a+c+n'!P17,0))</f>
        <v>0</v>
      </c>
    </row>
    <row r="18" customFormat="false" ht="11.25" hidden="false" customHeight="false" outlineLevel="0" collapsed="false">
      <c r="A18" s="72" t="n">
        <f aca="false">IF(P18=0,0,IF(COUNTBLANK(P18)=1,0,COUNTA($P$14:P18)))</f>
        <v>0</v>
      </c>
      <c r="B18" s="76" t="n">
        <f aca="false">IF($C$4="Neattiecināmās izmaksas",IF('7a+c+n'!$Q18="N",'7a+c+n'!B18,0))</f>
        <v>0</v>
      </c>
      <c r="C18" s="76" t="n">
        <f aca="false">IF($C$4="Neattiecināmās izmaksas",IF('7a+c+n'!$Q18="N",'7a+c+n'!C18,0))</f>
        <v>0</v>
      </c>
      <c r="D18" s="76" t="n">
        <f aca="false">IF($C$4="Neattiecināmās izmaksas",IF('7a+c+n'!$Q18="N",'7a+c+n'!D18,0))</f>
        <v>0</v>
      </c>
      <c r="E18" s="76"/>
      <c r="F18" s="76"/>
      <c r="G18" s="76"/>
      <c r="H18" s="76" t="n">
        <f aca="false">IF($C$4="Neattiecināmās izmaksas",IF('7a+c+n'!$Q18="N",'7a+c+n'!H18,0))</f>
        <v>0</v>
      </c>
      <c r="I18" s="76"/>
      <c r="J18" s="76"/>
      <c r="K18" s="76" t="n">
        <f aca="false">IF($C$4="Neattiecināmās izmaksas",IF('7a+c+n'!$Q18="N",'7a+c+n'!K18,0))</f>
        <v>0</v>
      </c>
      <c r="L18" s="76" t="n">
        <f aca="false">IF($C$4="Neattiecināmās izmaksas",IF('7a+c+n'!$Q18="N",'7a+c+n'!L18,0))</f>
        <v>0</v>
      </c>
      <c r="M18" s="76" t="n">
        <f aca="false">IF($C$4="Neattiecināmās izmaksas",IF('7a+c+n'!$Q18="N",'7a+c+n'!M18,0))</f>
        <v>0</v>
      </c>
      <c r="N18" s="76" t="n">
        <f aca="false">IF($C$4="Neattiecināmās izmaksas",IF('7a+c+n'!$Q18="N",'7a+c+n'!N18,0))</f>
        <v>0</v>
      </c>
      <c r="O18" s="76" t="n">
        <f aca="false">IF($C$4="Neattiecināmās izmaksas",IF('7a+c+n'!$Q18="N",'7a+c+n'!O18,0))</f>
        <v>0</v>
      </c>
      <c r="P18" s="76" t="n">
        <f aca="false">IF($C$4="Neattiecināmās izmaksas",IF('7a+c+n'!$Q18="N",'7a+c+n'!P18,0))</f>
        <v>0</v>
      </c>
    </row>
    <row r="19" customFormat="false" ht="11.25" hidden="false" customHeight="false" outlineLevel="0" collapsed="false">
      <c r="A19" s="72" t="n">
        <f aca="false">IF(P19=0,0,IF(COUNTBLANK(P19)=1,0,COUNTA($P$14:P19)))</f>
        <v>0</v>
      </c>
      <c r="B19" s="76" t="n">
        <f aca="false">IF($C$4="Neattiecināmās izmaksas",IF('7a+c+n'!$Q19="N",'7a+c+n'!B19,0))</f>
        <v>0</v>
      </c>
      <c r="C19" s="76" t="n">
        <f aca="false">IF($C$4="Neattiecināmās izmaksas",IF('7a+c+n'!$Q19="N",'7a+c+n'!C19,0))</f>
        <v>0</v>
      </c>
      <c r="D19" s="76" t="n">
        <f aca="false">IF($C$4="Neattiecināmās izmaksas",IF('7a+c+n'!$Q19="N",'7a+c+n'!D19,0))</f>
        <v>0</v>
      </c>
      <c r="E19" s="76"/>
      <c r="F19" s="76"/>
      <c r="G19" s="76"/>
      <c r="H19" s="76" t="n">
        <f aca="false">IF($C$4="Neattiecināmās izmaksas",IF('7a+c+n'!$Q19="N",'7a+c+n'!H19,0))</f>
        <v>0</v>
      </c>
      <c r="I19" s="76"/>
      <c r="J19" s="76"/>
      <c r="K19" s="76" t="n">
        <f aca="false">IF($C$4="Neattiecināmās izmaksas",IF('7a+c+n'!$Q19="N",'7a+c+n'!K19,0))</f>
        <v>0</v>
      </c>
      <c r="L19" s="76" t="n">
        <f aca="false">IF($C$4="Neattiecināmās izmaksas",IF('7a+c+n'!$Q19="N",'7a+c+n'!L19,0))</f>
        <v>0</v>
      </c>
      <c r="M19" s="76" t="n">
        <f aca="false">IF($C$4="Neattiecināmās izmaksas",IF('7a+c+n'!$Q19="N",'7a+c+n'!M19,0))</f>
        <v>0</v>
      </c>
      <c r="N19" s="76" t="n">
        <f aca="false">IF($C$4="Neattiecināmās izmaksas",IF('7a+c+n'!$Q19="N",'7a+c+n'!N19,0))</f>
        <v>0</v>
      </c>
      <c r="O19" s="76" t="n">
        <f aca="false">IF($C$4="Neattiecināmās izmaksas",IF('7a+c+n'!$Q19="N",'7a+c+n'!O19,0))</f>
        <v>0</v>
      </c>
      <c r="P19" s="76" t="n">
        <f aca="false">IF($C$4="Neattiecināmās izmaksas",IF('7a+c+n'!$Q19="N",'7a+c+n'!P19,0))</f>
        <v>0</v>
      </c>
    </row>
    <row r="20" customFormat="false" ht="11.25" hidden="false" customHeight="false" outlineLevel="0" collapsed="false">
      <c r="A20" s="72" t="n">
        <f aca="false">IF(P20=0,0,IF(COUNTBLANK(P20)=1,0,COUNTA($P$14:P20)))</f>
        <v>0</v>
      </c>
      <c r="B20" s="76" t="n">
        <f aca="false">IF($C$4="Neattiecināmās izmaksas",IF('7a+c+n'!$Q20="N",'7a+c+n'!B20,0))</f>
        <v>0</v>
      </c>
      <c r="C20" s="76" t="n">
        <f aca="false">IF($C$4="Neattiecināmās izmaksas",IF('7a+c+n'!$Q20="N",'7a+c+n'!C20,0))</f>
        <v>0</v>
      </c>
      <c r="D20" s="76" t="n">
        <f aca="false">IF($C$4="Neattiecināmās izmaksas",IF('7a+c+n'!$Q20="N",'7a+c+n'!D20,0))</f>
        <v>0</v>
      </c>
      <c r="E20" s="76"/>
      <c r="F20" s="76"/>
      <c r="G20" s="76"/>
      <c r="H20" s="76" t="n">
        <f aca="false">IF($C$4="Neattiecināmās izmaksas",IF('7a+c+n'!$Q20="N",'7a+c+n'!H20,0))</f>
        <v>0</v>
      </c>
      <c r="I20" s="76"/>
      <c r="J20" s="76"/>
      <c r="K20" s="76" t="n">
        <f aca="false">IF($C$4="Neattiecināmās izmaksas",IF('7a+c+n'!$Q20="N",'7a+c+n'!K20,0))</f>
        <v>0</v>
      </c>
      <c r="L20" s="76" t="n">
        <f aca="false">IF($C$4="Neattiecināmās izmaksas",IF('7a+c+n'!$Q20="N",'7a+c+n'!L20,0))</f>
        <v>0</v>
      </c>
      <c r="M20" s="76" t="n">
        <f aca="false">IF($C$4="Neattiecināmās izmaksas",IF('7a+c+n'!$Q20="N",'7a+c+n'!M20,0))</f>
        <v>0</v>
      </c>
      <c r="N20" s="76" t="n">
        <f aca="false">IF($C$4="Neattiecināmās izmaksas",IF('7a+c+n'!$Q20="N",'7a+c+n'!N20,0))</f>
        <v>0</v>
      </c>
      <c r="O20" s="76" t="n">
        <f aca="false">IF($C$4="Neattiecināmās izmaksas",IF('7a+c+n'!$Q20="N",'7a+c+n'!O20,0))</f>
        <v>0</v>
      </c>
      <c r="P20" s="76" t="n">
        <f aca="false">IF($C$4="Neattiecināmās izmaksas",IF('7a+c+n'!$Q20="N",'7a+c+n'!P20,0))</f>
        <v>0</v>
      </c>
    </row>
    <row r="21" customFormat="false" ht="11.25" hidden="false" customHeight="false" outlineLevel="0" collapsed="false">
      <c r="A21" s="72" t="n">
        <f aca="false">IF(P21=0,0,IF(COUNTBLANK(P21)=1,0,COUNTA($P$14:P21)))</f>
        <v>0</v>
      </c>
      <c r="B21" s="76" t="n">
        <f aca="false">IF($C$4="Neattiecināmās izmaksas",IF('7a+c+n'!$Q21="N",'7a+c+n'!B21,0))</f>
        <v>0</v>
      </c>
      <c r="C21" s="76" t="n">
        <f aca="false">IF($C$4="Neattiecināmās izmaksas",IF('7a+c+n'!$Q21="N",'7a+c+n'!C21,0))</f>
        <v>0</v>
      </c>
      <c r="D21" s="76" t="n">
        <f aca="false">IF($C$4="Neattiecināmās izmaksas",IF('7a+c+n'!$Q21="N",'7a+c+n'!D21,0))</f>
        <v>0</v>
      </c>
      <c r="E21" s="76"/>
      <c r="F21" s="76"/>
      <c r="G21" s="76"/>
      <c r="H21" s="76" t="n">
        <f aca="false">IF($C$4="Neattiecināmās izmaksas",IF('7a+c+n'!$Q21="N",'7a+c+n'!H21,0))</f>
        <v>0</v>
      </c>
      <c r="I21" s="76"/>
      <c r="J21" s="76"/>
      <c r="K21" s="76" t="n">
        <f aca="false">IF($C$4="Neattiecināmās izmaksas",IF('7a+c+n'!$Q21="N",'7a+c+n'!K21,0))</f>
        <v>0</v>
      </c>
      <c r="L21" s="76" t="n">
        <f aca="false">IF($C$4="Neattiecināmās izmaksas",IF('7a+c+n'!$Q21="N",'7a+c+n'!L21,0))</f>
        <v>0</v>
      </c>
      <c r="M21" s="76" t="n">
        <f aca="false">IF($C$4="Neattiecināmās izmaksas",IF('7a+c+n'!$Q21="N",'7a+c+n'!M21,0))</f>
        <v>0</v>
      </c>
      <c r="N21" s="76" t="n">
        <f aca="false">IF($C$4="Neattiecināmās izmaksas",IF('7a+c+n'!$Q21="N",'7a+c+n'!N21,0))</f>
        <v>0</v>
      </c>
      <c r="O21" s="76" t="n">
        <f aca="false">IF($C$4="Neattiecināmās izmaksas",IF('7a+c+n'!$Q21="N",'7a+c+n'!O21,0))</f>
        <v>0</v>
      </c>
      <c r="P21" s="76" t="n">
        <f aca="false">IF($C$4="Neattiecināmās izmaksas",IF('7a+c+n'!$Q21="N",'7a+c+n'!P21,0))</f>
        <v>0</v>
      </c>
    </row>
    <row r="22" customFormat="false" ht="11.25" hidden="false" customHeight="false" outlineLevel="0" collapsed="false">
      <c r="A22" s="72" t="n">
        <f aca="false">IF(P22=0,0,IF(COUNTBLANK(P22)=1,0,COUNTA($P$14:P22)))</f>
        <v>0</v>
      </c>
      <c r="B22" s="76" t="n">
        <f aca="false">IF($C$4="Neattiecināmās izmaksas",IF('7a+c+n'!$Q22="N",'7a+c+n'!B22,0))</f>
        <v>0</v>
      </c>
      <c r="C22" s="76" t="n">
        <f aca="false">IF($C$4="Neattiecināmās izmaksas",IF('7a+c+n'!$Q22="N",'7a+c+n'!C22,0))</f>
        <v>0</v>
      </c>
      <c r="D22" s="76" t="n">
        <f aca="false">IF($C$4="Neattiecināmās izmaksas",IF('7a+c+n'!$Q22="N",'7a+c+n'!D22,0))</f>
        <v>0</v>
      </c>
      <c r="E22" s="76"/>
      <c r="F22" s="76"/>
      <c r="G22" s="76"/>
      <c r="H22" s="76" t="n">
        <f aca="false">IF($C$4="Neattiecināmās izmaksas",IF('7a+c+n'!$Q22="N",'7a+c+n'!H22,0))</f>
        <v>0</v>
      </c>
      <c r="I22" s="76"/>
      <c r="J22" s="76"/>
      <c r="K22" s="76" t="n">
        <f aca="false">IF($C$4="Neattiecināmās izmaksas",IF('7a+c+n'!$Q22="N",'7a+c+n'!K22,0))</f>
        <v>0</v>
      </c>
      <c r="L22" s="76" t="n">
        <f aca="false">IF($C$4="Neattiecināmās izmaksas",IF('7a+c+n'!$Q22="N",'7a+c+n'!L22,0))</f>
        <v>0</v>
      </c>
      <c r="M22" s="76" t="n">
        <f aca="false">IF($C$4="Neattiecināmās izmaksas",IF('7a+c+n'!$Q22="N",'7a+c+n'!M22,0))</f>
        <v>0</v>
      </c>
      <c r="N22" s="76" t="n">
        <f aca="false">IF($C$4="Neattiecināmās izmaksas",IF('7a+c+n'!$Q22="N",'7a+c+n'!N22,0))</f>
        <v>0</v>
      </c>
      <c r="O22" s="76" t="n">
        <f aca="false">IF($C$4="Neattiecināmās izmaksas",IF('7a+c+n'!$Q22="N",'7a+c+n'!O22,0))</f>
        <v>0</v>
      </c>
      <c r="P22" s="76" t="n">
        <f aca="false">IF($C$4="Neattiecināmās izmaksas",IF('7a+c+n'!$Q22="N",'7a+c+n'!P22,0))</f>
        <v>0</v>
      </c>
    </row>
    <row r="23" customFormat="false" ht="11.25" hidden="false" customHeight="false" outlineLevel="0" collapsed="false">
      <c r="A23" s="72" t="n">
        <f aca="false">IF(P23=0,0,IF(COUNTBLANK(P23)=1,0,COUNTA($P$14:P23)))</f>
        <v>0</v>
      </c>
      <c r="B23" s="76" t="n">
        <f aca="false">IF($C$4="Neattiecināmās izmaksas",IF('7a+c+n'!$Q23="N",'7a+c+n'!B23,0))</f>
        <v>0</v>
      </c>
      <c r="C23" s="76" t="n">
        <f aca="false">IF($C$4="Neattiecināmās izmaksas",IF('7a+c+n'!$Q23="N",'7a+c+n'!C23,0))</f>
        <v>0</v>
      </c>
      <c r="D23" s="76" t="n">
        <f aca="false">IF($C$4="Neattiecināmās izmaksas",IF('7a+c+n'!$Q23="N",'7a+c+n'!D23,0))</f>
        <v>0</v>
      </c>
      <c r="E23" s="76"/>
      <c r="F23" s="76"/>
      <c r="G23" s="76"/>
      <c r="H23" s="76" t="n">
        <f aca="false">IF($C$4="Neattiecināmās izmaksas",IF('7a+c+n'!$Q23="N",'7a+c+n'!H23,0))</f>
        <v>0</v>
      </c>
      <c r="I23" s="76"/>
      <c r="J23" s="76"/>
      <c r="K23" s="76" t="n">
        <f aca="false">IF($C$4="Neattiecināmās izmaksas",IF('7a+c+n'!$Q23="N",'7a+c+n'!K23,0))</f>
        <v>0</v>
      </c>
      <c r="L23" s="76" t="n">
        <f aca="false">IF($C$4="Neattiecināmās izmaksas",IF('7a+c+n'!$Q23="N",'7a+c+n'!L23,0))</f>
        <v>0</v>
      </c>
      <c r="M23" s="76" t="n">
        <f aca="false">IF($C$4="Neattiecināmās izmaksas",IF('7a+c+n'!$Q23="N",'7a+c+n'!M23,0))</f>
        <v>0</v>
      </c>
      <c r="N23" s="76" t="n">
        <f aca="false">IF($C$4="Neattiecināmās izmaksas",IF('7a+c+n'!$Q23="N",'7a+c+n'!N23,0))</f>
        <v>0</v>
      </c>
      <c r="O23" s="76" t="n">
        <f aca="false">IF($C$4="Neattiecināmās izmaksas",IF('7a+c+n'!$Q23="N",'7a+c+n'!O23,0))</f>
        <v>0</v>
      </c>
      <c r="P23" s="76" t="n">
        <f aca="false">IF($C$4="Neattiecināmās izmaksas",IF('7a+c+n'!$Q23="N",'7a+c+n'!P23,0))</f>
        <v>0</v>
      </c>
    </row>
    <row r="24" customFormat="false" ht="11.25" hidden="false" customHeight="false" outlineLevel="0" collapsed="false">
      <c r="A24" s="72" t="n">
        <f aca="false">IF(P24=0,0,IF(COUNTBLANK(P24)=1,0,COUNTA($P$14:P24)))</f>
        <v>0</v>
      </c>
      <c r="B24" s="76" t="n">
        <f aca="false">IF($C$4="Neattiecināmās izmaksas",IF('7a+c+n'!$Q24="N",'7a+c+n'!B24,0))</f>
        <v>0</v>
      </c>
      <c r="C24" s="76" t="n">
        <f aca="false">IF($C$4="Neattiecināmās izmaksas",IF('7a+c+n'!$Q24="N",'7a+c+n'!C24,0))</f>
        <v>0</v>
      </c>
      <c r="D24" s="76" t="n">
        <f aca="false">IF($C$4="Neattiecināmās izmaksas",IF('7a+c+n'!$Q24="N",'7a+c+n'!D24,0))</f>
        <v>0</v>
      </c>
      <c r="E24" s="76"/>
      <c r="F24" s="76"/>
      <c r="G24" s="76"/>
      <c r="H24" s="76" t="n">
        <f aca="false">IF($C$4="Neattiecināmās izmaksas",IF('7a+c+n'!$Q24="N",'7a+c+n'!H24,0))</f>
        <v>0</v>
      </c>
      <c r="I24" s="76"/>
      <c r="J24" s="76"/>
      <c r="K24" s="76" t="n">
        <f aca="false">IF($C$4="Neattiecināmās izmaksas",IF('7a+c+n'!$Q24="N",'7a+c+n'!K24,0))</f>
        <v>0</v>
      </c>
      <c r="L24" s="76" t="n">
        <f aca="false">IF($C$4="Neattiecināmās izmaksas",IF('7a+c+n'!$Q24="N",'7a+c+n'!L24,0))</f>
        <v>0</v>
      </c>
      <c r="M24" s="76" t="n">
        <f aca="false">IF($C$4="Neattiecināmās izmaksas",IF('7a+c+n'!$Q24="N",'7a+c+n'!M24,0))</f>
        <v>0</v>
      </c>
      <c r="N24" s="76" t="n">
        <f aca="false">IF($C$4="Neattiecināmās izmaksas",IF('7a+c+n'!$Q24="N",'7a+c+n'!N24,0))</f>
        <v>0</v>
      </c>
      <c r="O24" s="76" t="n">
        <f aca="false">IF($C$4="Neattiecināmās izmaksas",IF('7a+c+n'!$Q24="N",'7a+c+n'!O24,0))</f>
        <v>0</v>
      </c>
      <c r="P24" s="76" t="n">
        <f aca="false">IF($C$4="Neattiecināmās izmaksas",IF('7a+c+n'!$Q24="N",'7a+c+n'!P24,0))</f>
        <v>0</v>
      </c>
    </row>
    <row r="25" customFormat="false" ht="11.25" hidden="false" customHeight="false" outlineLevel="0" collapsed="false">
      <c r="A25" s="72" t="n">
        <f aca="false">IF(P25=0,0,IF(COUNTBLANK(P25)=1,0,COUNTA($P$14:P25)))</f>
        <v>0</v>
      </c>
      <c r="B25" s="76" t="n">
        <f aca="false">IF($C$4="Neattiecināmās izmaksas",IF('7a+c+n'!$Q25="N",'7a+c+n'!B25,0))</f>
        <v>0</v>
      </c>
      <c r="C25" s="76" t="n">
        <f aca="false">IF($C$4="Neattiecināmās izmaksas",IF('7a+c+n'!$Q25="N",'7a+c+n'!C25,0))</f>
        <v>0</v>
      </c>
      <c r="D25" s="76" t="n">
        <f aca="false">IF($C$4="Neattiecināmās izmaksas",IF('7a+c+n'!$Q25="N",'7a+c+n'!D25,0))</f>
        <v>0</v>
      </c>
      <c r="E25" s="76"/>
      <c r="F25" s="76"/>
      <c r="G25" s="76"/>
      <c r="H25" s="76" t="n">
        <f aca="false">IF($C$4="Neattiecināmās izmaksas",IF('7a+c+n'!$Q25="N",'7a+c+n'!H25,0))</f>
        <v>0</v>
      </c>
      <c r="I25" s="76"/>
      <c r="J25" s="76"/>
      <c r="K25" s="76" t="n">
        <f aca="false">IF($C$4="Neattiecināmās izmaksas",IF('7a+c+n'!$Q25="N",'7a+c+n'!K25,0))</f>
        <v>0</v>
      </c>
      <c r="L25" s="76" t="n">
        <f aca="false">IF($C$4="Neattiecināmās izmaksas",IF('7a+c+n'!$Q25="N",'7a+c+n'!L25,0))</f>
        <v>0</v>
      </c>
      <c r="M25" s="76" t="n">
        <f aca="false">IF($C$4="Neattiecināmās izmaksas",IF('7a+c+n'!$Q25="N",'7a+c+n'!M25,0))</f>
        <v>0</v>
      </c>
      <c r="N25" s="76" t="n">
        <f aca="false">IF($C$4="Neattiecināmās izmaksas",IF('7a+c+n'!$Q25="N",'7a+c+n'!N25,0))</f>
        <v>0</v>
      </c>
      <c r="O25" s="76" t="n">
        <f aca="false">IF($C$4="Neattiecināmās izmaksas",IF('7a+c+n'!$Q25="N",'7a+c+n'!O25,0))</f>
        <v>0</v>
      </c>
      <c r="P25" s="76" t="n">
        <f aca="false">IF($C$4="Neattiecināmās izmaksas",IF('7a+c+n'!$Q25="N",'7a+c+n'!P25,0))</f>
        <v>0</v>
      </c>
    </row>
    <row r="26" customFormat="false" ht="11.25" hidden="false" customHeight="false" outlineLevel="0" collapsed="false">
      <c r="A26" s="72" t="n">
        <f aca="false">IF(P26=0,0,IF(COUNTBLANK(P26)=1,0,COUNTA($P$14:P26)))</f>
        <v>0</v>
      </c>
      <c r="B26" s="76" t="n">
        <f aca="false">IF($C$4="Neattiecināmās izmaksas",IF('7a+c+n'!$Q26="N",'7a+c+n'!B26,0))</f>
        <v>0</v>
      </c>
      <c r="C26" s="76" t="n">
        <f aca="false">IF($C$4="Neattiecināmās izmaksas",IF('7a+c+n'!$Q26="N",'7a+c+n'!C26,0))</f>
        <v>0</v>
      </c>
      <c r="D26" s="76" t="n">
        <f aca="false">IF($C$4="Neattiecināmās izmaksas",IF('7a+c+n'!$Q26="N",'7a+c+n'!D26,0))</f>
        <v>0</v>
      </c>
      <c r="E26" s="76"/>
      <c r="F26" s="76"/>
      <c r="G26" s="76"/>
      <c r="H26" s="76" t="n">
        <f aca="false">IF($C$4="Neattiecināmās izmaksas",IF('7a+c+n'!$Q26="N",'7a+c+n'!H26,0))</f>
        <v>0</v>
      </c>
      <c r="I26" s="76"/>
      <c r="J26" s="76"/>
      <c r="K26" s="76" t="n">
        <f aca="false">IF($C$4="Neattiecināmās izmaksas",IF('7a+c+n'!$Q26="N",'7a+c+n'!K26,0))</f>
        <v>0</v>
      </c>
      <c r="L26" s="76" t="n">
        <f aca="false">IF($C$4="Neattiecināmās izmaksas",IF('7a+c+n'!$Q26="N",'7a+c+n'!L26,0))</f>
        <v>0</v>
      </c>
      <c r="M26" s="76" t="n">
        <f aca="false">IF($C$4="Neattiecināmās izmaksas",IF('7a+c+n'!$Q26="N",'7a+c+n'!M26,0))</f>
        <v>0</v>
      </c>
      <c r="N26" s="76" t="n">
        <f aca="false">IF($C$4="Neattiecināmās izmaksas",IF('7a+c+n'!$Q26="N",'7a+c+n'!N26,0))</f>
        <v>0</v>
      </c>
      <c r="O26" s="76" t="n">
        <f aca="false">IF($C$4="Neattiecināmās izmaksas",IF('7a+c+n'!$Q26="N",'7a+c+n'!O26,0))</f>
        <v>0</v>
      </c>
      <c r="P26" s="76" t="n">
        <f aca="false">IF($C$4="Neattiecināmās izmaksas",IF('7a+c+n'!$Q26="N",'7a+c+n'!P26,0))</f>
        <v>0</v>
      </c>
    </row>
    <row r="27" customFormat="false" ht="11.25" hidden="false" customHeight="false" outlineLevel="0" collapsed="false">
      <c r="A27" s="72" t="n">
        <f aca="false">IF(P27=0,0,IF(COUNTBLANK(P27)=1,0,COUNTA($P$14:P27)))</f>
        <v>0</v>
      </c>
      <c r="B27" s="76" t="n">
        <f aca="false">IF($C$4="Neattiecināmās izmaksas",IF('7a+c+n'!$Q27="N",'7a+c+n'!B27,0))</f>
        <v>0</v>
      </c>
      <c r="C27" s="76" t="n">
        <f aca="false">IF($C$4="Neattiecināmās izmaksas",IF('7a+c+n'!$Q27="N",'7a+c+n'!C27,0))</f>
        <v>0</v>
      </c>
      <c r="D27" s="76" t="n">
        <f aca="false">IF($C$4="Neattiecināmās izmaksas",IF('7a+c+n'!$Q27="N",'7a+c+n'!D27,0))</f>
        <v>0</v>
      </c>
      <c r="E27" s="76"/>
      <c r="F27" s="76"/>
      <c r="G27" s="76"/>
      <c r="H27" s="76" t="n">
        <f aca="false">IF($C$4="Neattiecināmās izmaksas",IF('7a+c+n'!$Q27="N",'7a+c+n'!H27,0))</f>
        <v>0</v>
      </c>
      <c r="I27" s="76"/>
      <c r="J27" s="76"/>
      <c r="K27" s="76" t="n">
        <f aca="false">IF($C$4="Neattiecināmās izmaksas",IF('7a+c+n'!$Q27="N",'7a+c+n'!K27,0))</f>
        <v>0</v>
      </c>
      <c r="L27" s="76" t="n">
        <f aca="false">IF($C$4="Neattiecināmās izmaksas",IF('7a+c+n'!$Q27="N",'7a+c+n'!L27,0))</f>
        <v>0</v>
      </c>
      <c r="M27" s="76" t="n">
        <f aca="false">IF($C$4="Neattiecināmās izmaksas",IF('7a+c+n'!$Q27="N",'7a+c+n'!M27,0))</f>
        <v>0</v>
      </c>
      <c r="N27" s="76" t="n">
        <f aca="false">IF($C$4="Neattiecināmās izmaksas",IF('7a+c+n'!$Q27="N",'7a+c+n'!N27,0))</f>
        <v>0</v>
      </c>
      <c r="O27" s="76" t="n">
        <f aca="false">IF($C$4="Neattiecināmās izmaksas",IF('7a+c+n'!$Q27="N",'7a+c+n'!O27,0))</f>
        <v>0</v>
      </c>
      <c r="P27" s="76" t="n">
        <f aca="false">IF($C$4="Neattiecināmās izmaksas",IF('7a+c+n'!$Q27="N",'7a+c+n'!P27,0))</f>
        <v>0</v>
      </c>
    </row>
    <row r="28" customFormat="false" ht="11.25" hidden="false" customHeight="false" outlineLevel="0" collapsed="false">
      <c r="A28" s="72" t="n">
        <f aca="false">IF(P28=0,0,IF(COUNTBLANK(P28)=1,0,COUNTA($P$14:P28)))</f>
        <v>0</v>
      </c>
      <c r="B28" s="76" t="n">
        <f aca="false">IF($C$4="Neattiecināmās izmaksas",IF('7a+c+n'!$Q28="N",'7a+c+n'!B28,0))</f>
        <v>0</v>
      </c>
      <c r="C28" s="76" t="n">
        <f aca="false">IF($C$4="Neattiecināmās izmaksas",IF('7a+c+n'!$Q28="N",'7a+c+n'!C28,0))</f>
        <v>0</v>
      </c>
      <c r="D28" s="76" t="n">
        <f aca="false">IF($C$4="Neattiecināmās izmaksas",IF('7a+c+n'!$Q28="N",'7a+c+n'!D28,0))</f>
        <v>0</v>
      </c>
      <c r="E28" s="76"/>
      <c r="F28" s="76"/>
      <c r="G28" s="76"/>
      <c r="H28" s="76" t="n">
        <f aca="false">IF($C$4="Neattiecināmās izmaksas",IF('7a+c+n'!$Q28="N",'7a+c+n'!H28,0))</f>
        <v>0</v>
      </c>
      <c r="I28" s="76"/>
      <c r="J28" s="76"/>
      <c r="K28" s="76" t="n">
        <f aca="false">IF($C$4="Neattiecināmās izmaksas",IF('7a+c+n'!$Q28="N",'7a+c+n'!K28,0))</f>
        <v>0</v>
      </c>
      <c r="L28" s="76" t="n">
        <f aca="false">IF($C$4="Neattiecināmās izmaksas",IF('7a+c+n'!$Q28="N",'7a+c+n'!L28,0))</f>
        <v>0</v>
      </c>
      <c r="M28" s="76" t="n">
        <f aca="false">IF($C$4="Neattiecināmās izmaksas",IF('7a+c+n'!$Q28="N",'7a+c+n'!M28,0))</f>
        <v>0</v>
      </c>
      <c r="N28" s="76" t="n">
        <f aca="false">IF($C$4="Neattiecināmās izmaksas",IF('7a+c+n'!$Q28="N",'7a+c+n'!N28,0))</f>
        <v>0</v>
      </c>
      <c r="O28" s="76" t="n">
        <f aca="false">IF($C$4="Neattiecināmās izmaksas",IF('7a+c+n'!$Q28="N",'7a+c+n'!O28,0))</f>
        <v>0</v>
      </c>
      <c r="P28" s="76" t="n">
        <f aca="false">IF($C$4="Neattiecināmās izmaksas",IF('7a+c+n'!$Q28="N",'7a+c+n'!P28,0))</f>
        <v>0</v>
      </c>
    </row>
    <row r="29" customFormat="false" ht="11.25" hidden="false" customHeight="false" outlineLevel="0" collapsed="false">
      <c r="A29" s="72" t="n">
        <f aca="false">IF(P29=0,0,IF(COUNTBLANK(P29)=1,0,COUNTA($P$14:P29)))</f>
        <v>0</v>
      </c>
      <c r="B29" s="76" t="n">
        <f aca="false">IF($C$4="Neattiecināmās izmaksas",IF('7a+c+n'!$Q29="N",'7a+c+n'!B29,0))</f>
        <v>0</v>
      </c>
      <c r="C29" s="76" t="n">
        <f aca="false">IF($C$4="Neattiecināmās izmaksas",IF('7a+c+n'!$Q29="N",'7a+c+n'!C29,0))</f>
        <v>0</v>
      </c>
      <c r="D29" s="76" t="n">
        <f aca="false">IF($C$4="Neattiecināmās izmaksas",IF('7a+c+n'!$Q29="N",'7a+c+n'!D29,0))</f>
        <v>0</v>
      </c>
      <c r="E29" s="76"/>
      <c r="F29" s="76"/>
      <c r="G29" s="76"/>
      <c r="H29" s="76" t="n">
        <f aca="false">IF($C$4="Neattiecināmās izmaksas",IF('7a+c+n'!$Q29="N",'7a+c+n'!H29,0))</f>
        <v>0</v>
      </c>
      <c r="I29" s="76"/>
      <c r="J29" s="76"/>
      <c r="K29" s="76" t="n">
        <f aca="false">IF($C$4="Neattiecināmās izmaksas",IF('7a+c+n'!$Q29="N",'7a+c+n'!K29,0))</f>
        <v>0</v>
      </c>
      <c r="L29" s="76" t="n">
        <f aca="false">IF($C$4="Neattiecināmās izmaksas",IF('7a+c+n'!$Q29="N",'7a+c+n'!L29,0))</f>
        <v>0</v>
      </c>
      <c r="M29" s="76" t="n">
        <f aca="false">IF($C$4="Neattiecināmās izmaksas",IF('7a+c+n'!$Q29="N",'7a+c+n'!M29,0))</f>
        <v>0</v>
      </c>
      <c r="N29" s="76" t="n">
        <f aca="false">IF($C$4="Neattiecināmās izmaksas",IF('7a+c+n'!$Q29="N",'7a+c+n'!N29,0))</f>
        <v>0</v>
      </c>
      <c r="O29" s="76" t="n">
        <f aca="false">IF($C$4="Neattiecināmās izmaksas",IF('7a+c+n'!$Q29="N",'7a+c+n'!O29,0))</f>
        <v>0</v>
      </c>
      <c r="P29" s="76" t="n">
        <f aca="false">IF($C$4="Neattiecināmās izmaksas",IF('7a+c+n'!$Q29="N",'7a+c+n'!P29,0))</f>
        <v>0</v>
      </c>
    </row>
    <row r="30" customFormat="false" ht="11.25" hidden="false" customHeight="false" outlineLevel="0" collapsed="false">
      <c r="A30" s="72" t="n">
        <f aca="false">IF(P30=0,0,IF(COUNTBLANK(P30)=1,0,COUNTA($P$14:P30)))</f>
        <v>0</v>
      </c>
      <c r="B30" s="76" t="n">
        <f aca="false">IF($C$4="Neattiecināmās izmaksas",IF('7a+c+n'!$Q30="N",'7a+c+n'!B30,0))</f>
        <v>0</v>
      </c>
      <c r="C30" s="76" t="n">
        <f aca="false">IF($C$4="Neattiecināmās izmaksas",IF('7a+c+n'!$Q30="N",'7a+c+n'!C30,0))</f>
        <v>0</v>
      </c>
      <c r="D30" s="76" t="n">
        <f aca="false">IF($C$4="Neattiecināmās izmaksas",IF('7a+c+n'!$Q30="N",'7a+c+n'!D30,0))</f>
        <v>0</v>
      </c>
      <c r="E30" s="76"/>
      <c r="F30" s="76"/>
      <c r="G30" s="76"/>
      <c r="H30" s="76" t="n">
        <f aca="false">IF($C$4="Neattiecināmās izmaksas",IF('7a+c+n'!$Q30="N",'7a+c+n'!H30,0))</f>
        <v>0</v>
      </c>
      <c r="I30" s="76"/>
      <c r="J30" s="76"/>
      <c r="K30" s="76" t="n">
        <f aca="false">IF($C$4="Neattiecināmās izmaksas",IF('7a+c+n'!$Q30="N",'7a+c+n'!K30,0))</f>
        <v>0</v>
      </c>
      <c r="L30" s="76" t="n">
        <f aca="false">IF($C$4="Neattiecināmās izmaksas",IF('7a+c+n'!$Q30="N",'7a+c+n'!L30,0))</f>
        <v>0</v>
      </c>
      <c r="M30" s="76" t="n">
        <f aca="false">IF($C$4="Neattiecināmās izmaksas",IF('7a+c+n'!$Q30="N",'7a+c+n'!M30,0))</f>
        <v>0</v>
      </c>
      <c r="N30" s="76" t="n">
        <f aca="false">IF($C$4="Neattiecināmās izmaksas",IF('7a+c+n'!$Q30="N",'7a+c+n'!N30,0))</f>
        <v>0</v>
      </c>
      <c r="O30" s="76" t="n">
        <f aca="false">IF($C$4="Neattiecināmās izmaksas",IF('7a+c+n'!$Q30="N",'7a+c+n'!O30,0))</f>
        <v>0</v>
      </c>
      <c r="P30" s="76" t="n">
        <f aca="false">IF($C$4="Neattiecināmās izmaksas",IF('7a+c+n'!$Q30="N",'7a+c+n'!P30,0))</f>
        <v>0</v>
      </c>
    </row>
    <row r="31" customFormat="false" ht="11.25" hidden="false" customHeight="false" outlineLevel="0" collapsed="false">
      <c r="A31" s="72" t="n">
        <f aca="false">IF(P31=0,0,IF(COUNTBLANK(P31)=1,0,COUNTA($P$14:P31)))</f>
        <v>0</v>
      </c>
      <c r="B31" s="76" t="n">
        <f aca="false">IF($C$4="Neattiecināmās izmaksas",IF('7a+c+n'!$Q31="N",'7a+c+n'!B31,0))</f>
        <v>0</v>
      </c>
      <c r="C31" s="76" t="n">
        <f aca="false">IF($C$4="Neattiecināmās izmaksas",IF('7a+c+n'!$Q31="N",'7a+c+n'!C31,0))</f>
        <v>0</v>
      </c>
      <c r="D31" s="76" t="n">
        <f aca="false">IF($C$4="Neattiecināmās izmaksas",IF('7a+c+n'!$Q31="N",'7a+c+n'!D31,0))</f>
        <v>0</v>
      </c>
      <c r="E31" s="76"/>
      <c r="F31" s="76"/>
      <c r="G31" s="76"/>
      <c r="H31" s="76" t="n">
        <f aca="false">IF($C$4="Neattiecināmās izmaksas",IF('7a+c+n'!$Q31="N",'7a+c+n'!H31,0))</f>
        <v>0</v>
      </c>
      <c r="I31" s="76"/>
      <c r="J31" s="76"/>
      <c r="K31" s="76" t="n">
        <f aca="false">IF($C$4="Neattiecināmās izmaksas",IF('7a+c+n'!$Q31="N",'7a+c+n'!K31,0))</f>
        <v>0</v>
      </c>
      <c r="L31" s="76" t="n">
        <f aca="false">IF($C$4="Neattiecināmās izmaksas",IF('7a+c+n'!$Q31="N",'7a+c+n'!L31,0))</f>
        <v>0</v>
      </c>
      <c r="M31" s="76" t="n">
        <f aca="false">IF($C$4="Neattiecināmās izmaksas",IF('7a+c+n'!$Q31="N",'7a+c+n'!M31,0))</f>
        <v>0</v>
      </c>
      <c r="N31" s="76" t="n">
        <f aca="false">IF($C$4="Neattiecināmās izmaksas",IF('7a+c+n'!$Q31="N",'7a+c+n'!N31,0))</f>
        <v>0</v>
      </c>
      <c r="O31" s="76" t="n">
        <f aca="false">IF($C$4="Neattiecināmās izmaksas",IF('7a+c+n'!$Q31="N",'7a+c+n'!O31,0))</f>
        <v>0</v>
      </c>
      <c r="P31" s="76" t="n">
        <f aca="false">IF($C$4="Neattiecināmās izmaksas",IF('7a+c+n'!$Q31="N",'7a+c+n'!P31,0))</f>
        <v>0</v>
      </c>
    </row>
    <row r="32" customFormat="false" ht="11.25" hidden="false" customHeight="false" outlineLevel="0" collapsed="false">
      <c r="A32" s="72" t="n">
        <f aca="false">IF(P32=0,0,IF(COUNTBLANK(P32)=1,0,COUNTA($P$14:P32)))</f>
        <v>0</v>
      </c>
      <c r="B32" s="76" t="n">
        <f aca="false">IF($C$4="Neattiecināmās izmaksas",IF('7a+c+n'!$Q32="N",'7a+c+n'!B32,0))</f>
        <v>0</v>
      </c>
      <c r="C32" s="76" t="n">
        <f aca="false">IF($C$4="Neattiecināmās izmaksas",IF('7a+c+n'!$Q32="N",'7a+c+n'!C32,0))</f>
        <v>0</v>
      </c>
      <c r="D32" s="76" t="n">
        <f aca="false">IF($C$4="Neattiecināmās izmaksas",IF('7a+c+n'!$Q32="N",'7a+c+n'!D32,0))</f>
        <v>0</v>
      </c>
      <c r="E32" s="76"/>
      <c r="F32" s="76"/>
      <c r="G32" s="76"/>
      <c r="H32" s="76" t="n">
        <f aca="false">IF($C$4="Neattiecināmās izmaksas",IF('7a+c+n'!$Q32="N",'7a+c+n'!H32,0))</f>
        <v>0</v>
      </c>
      <c r="I32" s="76"/>
      <c r="J32" s="76"/>
      <c r="K32" s="76" t="n">
        <f aca="false">IF($C$4="Neattiecināmās izmaksas",IF('7a+c+n'!$Q32="N",'7a+c+n'!K32,0))</f>
        <v>0</v>
      </c>
      <c r="L32" s="76" t="n">
        <f aca="false">IF($C$4="Neattiecināmās izmaksas",IF('7a+c+n'!$Q32="N",'7a+c+n'!L32,0))</f>
        <v>0</v>
      </c>
      <c r="M32" s="76" t="n">
        <f aca="false">IF($C$4="Neattiecināmās izmaksas",IF('7a+c+n'!$Q32="N",'7a+c+n'!M32,0))</f>
        <v>0</v>
      </c>
      <c r="N32" s="76" t="n">
        <f aca="false">IF($C$4="Neattiecināmās izmaksas",IF('7a+c+n'!$Q32="N",'7a+c+n'!N32,0))</f>
        <v>0</v>
      </c>
      <c r="O32" s="76" t="n">
        <f aca="false">IF($C$4="Neattiecināmās izmaksas",IF('7a+c+n'!$Q32="N",'7a+c+n'!O32,0))</f>
        <v>0</v>
      </c>
      <c r="P32" s="76" t="n">
        <f aca="false">IF($C$4="Neattiecināmās izmaksas",IF('7a+c+n'!$Q32="N",'7a+c+n'!P32,0))</f>
        <v>0</v>
      </c>
    </row>
    <row r="33" customFormat="false" ht="11.25" hidden="false" customHeight="false" outlineLevel="0" collapsed="false">
      <c r="A33" s="72" t="n">
        <f aca="false">IF(P33=0,0,IF(COUNTBLANK(P33)=1,0,COUNTA($P$14:P33)))</f>
        <v>0</v>
      </c>
      <c r="B33" s="76" t="n">
        <f aca="false">IF($C$4="Neattiecināmās izmaksas",IF('7a+c+n'!$Q33="N",'7a+c+n'!B33,0))</f>
        <v>0</v>
      </c>
      <c r="C33" s="76" t="n">
        <f aca="false">IF($C$4="Neattiecināmās izmaksas",IF('7a+c+n'!$Q33="N",'7a+c+n'!C33,0))</f>
        <v>0</v>
      </c>
      <c r="D33" s="76" t="n">
        <f aca="false">IF($C$4="Neattiecināmās izmaksas",IF('7a+c+n'!$Q33="N",'7a+c+n'!D33,0))</f>
        <v>0</v>
      </c>
      <c r="E33" s="76"/>
      <c r="F33" s="76"/>
      <c r="G33" s="76"/>
      <c r="H33" s="76" t="n">
        <f aca="false">IF($C$4="Neattiecināmās izmaksas",IF('7a+c+n'!$Q33="N",'7a+c+n'!H33,0))</f>
        <v>0</v>
      </c>
      <c r="I33" s="76"/>
      <c r="J33" s="76"/>
      <c r="K33" s="76" t="n">
        <f aca="false">IF($C$4="Neattiecināmās izmaksas",IF('7a+c+n'!$Q33="N",'7a+c+n'!K33,0))</f>
        <v>0</v>
      </c>
      <c r="L33" s="76" t="n">
        <f aca="false">IF($C$4="Neattiecināmās izmaksas",IF('7a+c+n'!$Q33="N",'7a+c+n'!L33,0))</f>
        <v>0</v>
      </c>
      <c r="M33" s="76" t="n">
        <f aca="false">IF($C$4="Neattiecināmās izmaksas",IF('7a+c+n'!$Q33="N",'7a+c+n'!M33,0))</f>
        <v>0</v>
      </c>
      <c r="N33" s="76" t="n">
        <f aca="false">IF($C$4="Neattiecināmās izmaksas",IF('7a+c+n'!$Q33="N",'7a+c+n'!N33,0))</f>
        <v>0</v>
      </c>
      <c r="O33" s="76" t="n">
        <f aca="false">IF($C$4="Neattiecināmās izmaksas",IF('7a+c+n'!$Q33="N",'7a+c+n'!O33,0))</f>
        <v>0</v>
      </c>
      <c r="P33" s="76" t="n">
        <f aca="false">IF($C$4="Neattiecināmās izmaksas",IF('7a+c+n'!$Q33="N",'7a+c+n'!P33,0))</f>
        <v>0</v>
      </c>
    </row>
    <row r="34" customFormat="false" ht="11.25" hidden="false" customHeight="false" outlineLevel="0" collapsed="false">
      <c r="A34" s="72" t="n">
        <f aca="false">IF(P34=0,0,IF(COUNTBLANK(P34)=1,0,COUNTA($P$14:P34)))</f>
        <v>0</v>
      </c>
      <c r="B34" s="76" t="n">
        <f aca="false">IF($C$4="Neattiecināmās izmaksas",IF('7a+c+n'!$Q34="N",'7a+c+n'!B34,0))</f>
        <v>0</v>
      </c>
      <c r="C34" s="76" t="n">
        <f aca="false">IF($C$4="Neattiecināmās izmaksas",IF('7a+c+n'!$Q34="N",'7a+c+n'!C34,0))</f>
        <v>0</v>
      </c>
      <c r="D34" s="76" t="n">
        <f aca="false">IF($C$4="Neattiecināmās izmaksas",IF('7a+c+n'!$Q34="N",'7a+c+n'!D34,0))</f>
        <v>0</v>
      </c>
      <c r="E34" s="76"/>
      <c r="F34" s="76"/>
      <c r="G34" s="76"/>
      <c r="H34" s="76" t="n">
        <f aca="false">IF($C$4="Neattiecināmās izmaksas",IF('7a+c+n'!$Q34="N",'7a+c+n'!H34,0))</f>
        <v>0</v>
      </c>
      <c r="I34" s="76"/>
      <c r="J34" s="76"/>
      <c r="K34" s="76" t="n">
        <f aca="false">IF($C$4="Neattiecināmās izmaksas",IF('7a+c+n'!$Q34="N",'7a+c+n'!K34,0))</f>
        <v>0</v>
      </c>
      <c r="L34" s="76" t="n">
        <f aca="false">IF($C$4="Neattiecināmās izmaksas",IF('7a+c+n'!$Q34="N",'7a+c+n'!L34,0))</f>
        <v>0</v>
      </c>
      <c r="M34" s="76" t="n">
        <f aca="false">IF($C$4="Neattiecināmās izmaksas",IF('7a+c+n'!$Q34="N",'7a+c+n'!M34,0))</f>
        <v>0</v>
      </c>
      <c r="N34" s="76" t="n">
        <f aca="false">IF($C$4="Neattiecināmās izmaksas",IF('7a+c+n'!$Q34="N",'7a+c+n'!N34,0))</f>
        <v>0</v>
      </c>
      <c r="O34" s="76" t="n">
        <f aca="false">IF($C$4="Neattiecināmās izmaksas",IF('7a+c+n'!$Q34="N",'7a+c+n'!O34,0))</f>
        <v>0</v>
      </c>
      <c r="P34" s="76" t="n">
        <f aca="false">IF($C$4="Neattiecināmās izmaksas",IF('7a+c+n'!$Q34="N",'7a+c+n'!P34,0))</f>
        <v>0</v>
      </c>
    </row>
    <row r="35" customFormat="false" ht="11.25" hidden="false" customHeight="false" outlineLevel="0" collapsed="false">
      <c r="A35" s="72" t="n">
        <f aca="false">IF(P35=0,0,IF(COUNTBLANK(P35)=1,0,COUNTA($P$14:P35)))</f>
        <v>0</v>
      </c>
      <c r="B35" s="76" t="n">
        <f aca="false">IF($C$4="Neattiecināmās izmaksas",IF('7a+c+n'!$Q35="N",'7a+c+n'!B35,0))</f>
        <v>0</v>
      </c>
      <c r="C35" s="76" t="n">
        <f aca="false">IF($C$4="Neattiecināmās izmaksas",IF('7a+c+n'!$Q35="N",'7a+c+n'!C35,0))</f>
        <v>0</v>
      </c>
      <c r="D35" s="76" t="n">
        <f aca="false">IF($C$4="Neattiecināmās izmaksas",IF('7a+c+n'!$Q35="N",'7a+c+n'!D35,0))</f>
        <v>0</v>
      </c>
      <c r="E35" s="76"/>
      <c r="F35" s="76"/>
      <c r="G35" s="76"/>
      <c r="H35" s="76" t="n">
        <f aca="false">IF($C$4="Neattiecināmās izmaksas",IF('7a+c+n'!$Q35="N",'7a+c+n'!H35,0))</f>
        <v>0</v>
      </c>
      <c r="I35" s="76"/>
      <c r="J35" s="76"/>
      <c r="K35" s="76" t="n">
        <f aca="false">IF($C$4="Neattiecināmās izmaksas",IF('7a+c+n'!$Q35="N",'7a+c+n'!K35,0))</f>
        <v>0</v>
      </c>
      <c r="L35" s="76" t="n">
        <f aca="false">IF($C$4="Neattiecināmās izmaksas",IF('7a+c+n'!$Q35="N",'7a+c+n'!L35,0))</f>
        <v>0</v>
      </c>
      <c r="M35" s="76" t="n">
        <f aca="false">IF($C$4="Neattiecināmās izmaksas",IF('7a+c+n'!$Q35="N",'7a+c+n'!M35,0))</f>
        <v>0</v>
      </c>
      <c r="N35" s="76" t="n">
        <f aca="false">IF($C$4="Neattiecināmās izmaksas",IF('7a+c+n'!$Q35="N",'7a+c+n'!N35,0))</f>
        <v>0</v>
      </c>
      <c r="O35" s="76" t="n">
        <f aca="false">IF($C$4="Neattiecināmās izmaksas",IF('7a+c+n'!$Q35="N",'7a+c+n'!O35,0))</f>
        <v>0</v>
      </c>
      <c r="P35" s="76" t="n">
        <f aca="false">IF($C$4="Neattiecināmās izmaksas",IF('7a+c+n'!$Q35="N",'7a+c+n'!P35,0))</f>
        <v>0</v>
      </c>
    </row>
    <row r="36" customFormat="false" ht="11.25" hidden="false" customHeight="false" outlineLevel="0" collapsed="false">
      <c r="A36" s="72" t="n">
        <f aca="false">IF(P36=0,0,IF(COUNTBLANK(P36)=1,0,COUNTA($P$14:P36)))</f>
        <v>0</v>
      </c>
      <c r="B36" s="76" t="n">
        <f aca="false">IF($C$4="Neattiecināmās izmaksas",IF('7a+c+n'!$Q36="N",'7a+c+n'!B36,0))</f>
        <v>0</v>
      </c>
      <c r="C36" s="76" t="n">
        <f aca="false">IF($C$4="Neattiecināmās izmaksas",IF('7a+c+n'!$Q36="N",'7a+c+n'!C36,0))</f>
        <v>0</v>
      </c>
      <c r="D36" s="76" t="n">
        <f aca="false">IF($C$4="Neattiecināmās izmaksas",IF('7a+c+n'!$Q36="N",'7a+c+n'!D36,0))</f>
        <v>0</v>
      </c>
      <c r="E36" s="76"/>
      <c r="F36" s="76"/>
      <c r="G36" s="76"/>
      <c r="H36" s="76" t="n">
        <f aca="false">IF($C$4="Neattiecināmās izmaksas",IF('7a+c+n'!$Q36="N",'7a+c+n'!H36,0))</f>
        <v>0</v>
      </c>
      <c r="I36" s="76"/>
      <c r="J36" s="76"/>
      <c r="K36" s="76" t="n">
        <f aca="false">IF($C$4="Neattiecināmās izmaksas",IF('7a+c+n'!$Q36="N",'7a+c+n'!K36,0))</f>
        <v>0</v>
      </c>
      <c r="L36" s="76" t="n">
        <f aca="false">IF($C$4="Neattiecināmās izmaksas",IF('7a+c+n'!$Q36="N",'7a+c+n'!L36,0))</f>
        <v>0</v>
      </c>
      <c r="M36" s="76" t="n">
        <f aca="false">IF($C$4="Neattiecināmās izmaksas",IF('7a+c+n'!$Q36="N",'7a+c+n'!M36,0))</f>
        <v>0</v>
      </c>
      <c r="N36" s="76" t="n">
        <f aca="false">IF($C$4="Neattiecināmās izmaksas",IF('7a+c+n'!$Q36="N",'7a+c+n'!N36,0))</f>
        <v>0</v>
      </c>
      <c r="O36" s="76" t="n">
        <f aca="false">IF($C$4="Neattiecināmās izmaksas",IF('7a+c+n'!$Q36="N",'7a+c+n'!O36,0))</f>
        <v>0</v>
      </c>
      <c r="P36" s="76" t="n">
        <f aca="false">IF($C$4="Neattiecināmās izmaksas",IF('7a+c+n'!$Q36="N",'7a+c+n'!P36,0))</f>
        <v>0</v>
      </c>
    </row>
    <row r="37" customFormat="false" ht="11.25" hidden="false" customHeight="false" outlineLevel="0" collapsed="false">
      <c r="A37" s="72" t="n">
        <f aca="false">IF(P37=0,0,IF(COUNTBLANK(P37)=1,0,COUNTA($P$14:P37)))</f>
        <v>0</v>
      </c>
      <c r="B37" s="76" t="n">
        <f aca="false">IF($C$4="Neattiecināmās izmaksas",IF('7a+c+n'!$Q37="N",'7a+c+n'!B37,0))</f>
        <v>0</v>
      </c>
      <c r="C37" s="76" t="n">
        <f aca="false">IF($C$4="Neattiecināmās izmaksas",IF('7a+c+n'!$Q37="N",'7a+c+n'!C37,0))</f>
        <v>0</v>
      </c>
      <c r="D37" s="76" t="n">
        <f aca="false">IF($C$4="Neattiecināmās izmaksas",IF('7a+c+n'!$Q37="N",'7a+c+n'!D37,0))</f>
        <v>0</v>
      </c>
      <c r="E37" s="76"/>
      <c r="F37" s="76"/>
      <c r="G37" s="76"/>
      <c r="H37" s="76" t="n">
        <f aca="false">IF($C$4="Neattiecināmās izmaksas",IF('7a+c+n'!$Q37="N",'7a+c+n'!H37,0))</f>
        <v>0</v>
      </c>
      <c r="I37" s="76"/>
      <c r="J37" s="76"/>
      <c r="K37" s="76" t="n">
        <f aca="false">IF($C$4="Neattiecināmās izmaksas",IF('7a+c+n'!$Q37="N",'7a+c+n'!K37,0))</f>
        <v>0</v>
      </c>
      <c r="L37" s="76" t="n">
        <f aca="false">IF($C$4="Neattiecināmās izmaksas",IF('7a+c+n'!$Q37="N",'7a+c+n'!L37,0))</f>
        <v>0</v>
      </c>
      <c r="M37" s="76" t="n">
        <f aca="false">IF($C$4="Neattiecināmās izmaksas",IF('7a+c+n'!$Q37="N",'7a+c+n'!M37,0))</f>
        <v>0</v>
      </c>
      <c r="N37" s="76" t="n">
        <f aca="false">IF($C$4="Neattiecināmās izmaksas",IF('7a+c+n'!$Q37="N",'7a+c+n'!N37,0))</f>
        <v>0</v>
      </c>
      <c r="O37" s="76" t="n">
        <f aca="false">IF($C$4="Neattiecināmās izmaksas",IF('7a+c+n'!$Q37="N",'7a+c+n'!O37,0))</f>
        <v>0</v>
      </c>
      <c r="P37" s="76" t="n">
        <f aca="false">IF($C$4="Neattiecināmās izmaksas",IF('7a+c+n'!$Q37="N",'7a+c+n'!P37,0))</f>
        <v>0</v>
      </c>
    </row>
    <row r="38" customFormat="false" ht="11.25" hidden="false" customHeight="false" outlineLevel="0" collapsed="false">
      <c r="A38" s="72" t="n">
        <f aca="false">IF(P38=0,0,IF(COUNTBLANK(P38)=1,0,COUNTA($P$14:P38)))</f>
        <v>0</v>
      </c>
      <c r="B38" s="76" t="n">
        <f aca="false">IF($C$4="Neattiecināmās izmaksas",IF('7a+c+n'!$Q38="N",'7a+c+n'!B38,0))</f>
        <v>0</v>
      </c>
      <c r="C38" s="76" t="n">
        <f aca="false">IF($C$4="Neattiecināmās izmaksas",IF('7a+c+n'!$Q38="N",'7a+c+n'!C38,0))</f>
        <v>0</v>
      </c>
      <c r="D38" s="76" t="n">
        <f aca="false">IF($C$4="Neattiecināmās izmaksas",IF('7a+c+n'!$Q38="N",'7a+c+n'!D38,0))</f>
        <v>0</v>
      </c>
      <c r="E38" s="76"/>
      <c r="F38" s="76"/>
      <c r="G38" s="76"/>
      <c r="H38" s="76" t="n">
        <f aca="false">IF($C$4="Neattiecināmās izmaksas",IF('7a+c+n'!$Q38="N",'7a+c+n'!H38,0))</f>
        <v>0</v>
      </c>
      <c r="I38" s="76"/>
      <c r="J38" s="76"/>
      <c r="K38" s="76" t="n">
        <f aca="false">IF($C$4="Neattiecināmās izmaksas",IF('7a+c+n'!$Q38="N",'7a+c+n'!K38,0))</f>
        <v>0</v>
      </c>
      <c r="L38" s="76" t="n">
        <f aca="false">IF($C$4="Neattiecināmās izmaksas",IF('7a+c+n'!$Q38="N",'7a+c+n'!L38,0))</f>
        <v>0</v>
      </c>
      <c r="M38" s="76" t="n">
        <f aca="false">IF($C$4="Neattiecināmās izmaksas",IF('7a+c+n'!$Q38="N",'7a+c+n'!M38,0))</f>
        <v>0</v>
      </c>
      <c r="N38" s="76" t="n">
        <f aca="false">IF($C$4="Neattiecināmās izmaksas",IF('7a+c+n'!$Q38="N",'7a+c+n'!N38,0))</f>
        <v>0</v>
      </c>
      <c r="O38" s="76" t="n">
        <f aca="false">IF($C$4="Neattiecināmās izmaksas",IF('7a+c+n'!$Q38="N",'7a+c+n'!O38,0))</f>
        <v>0</v>
      </c>
      <c r="P38" s="76" t="n">
        <f aca="false">IF($C$4="Neattiecināmās izmaksas",IF('7a+c+n'!$Q38="N",'7a+c+n'!P38,0))</f>
        <v>0</v>
      </c>
    </row>
    <row r="39" customFormat="false" ht="11.25" hidden="false" customHeight="false" outlineLevel="0" collapsed="false">
      <c r="A39" s="72" t="n">
        <f aca="false">IF(P39=0,0,IF(COUNTBLANK(P39)=1,0,COUNTA($P$14:P39)))</f>
        <v>0</v>
      </c>
      <c r="B39" s="76" t="n">
        <f aca="false">IF($C$4="Neattiecināmās izmaksas",IF('7a+c+n'!$Q39="N",'7a+c+n'!B39,0))</f>
        <v>0</v>
      </c>
      <c r="C39" s="76" t="n">
        <f aca="false">IF($C$4="Neattiecināmās izmaksas",IF('7a+c+n'!$Q39="N",'7a+c+n'!C39,0))</f>
        <v>0</v>
      </c>
      <c r="D39" s="76" t="n">
        <f aca="false">IF($C$4="Neattiecināmās izmaksas",IF('7a+c+n'!$Q39="N",'7a+c+n'!D39,0))</f>
        <v>0</v>
      </c>
      <c r="E39" s="76"/>
      <c r="F39" s="76"/>
      <c r="G39" s="76"/>
      <c r="H39" s="76" t="n">
        <f aca="false">IF($C$4="Neattiecināmās izmaksas",IF('7a+c+n'!$Q39="N",'7a+c+n'!H39,0))</f>
        <v>0</v>
      </c>
      <c r="I39" s="76"/>
      <c r="J39" s="76"/>
      <c r="K39" s="76" t="n">
        <f aca="false">IF($C$4="Neattiecināmās izmaksas",IF('7a+c+n'!$Q39="N",'7a+c+n'!K39,0))</f>
        <v>0</v>
      </c>
      <c r="L39" s="76" t="n">
        <f aca="false">IF($C$4="Neattiecināmās izmaksas",IF('7a+c+n'!$Q39="N",'7a+c+n'!L39,0))</f>
        <v>0</v>
      </c>
      <c r="M39" s="76" t="n">
        <f aca="false">IF($C$4="Neattiecināmās izmaksas",IF('7a+c+n'!$Q39="N",'7a+c+n'!M39,0))</f>
        <v>0</v>
      </c>
      <c r="N39" s="76" t="n">
        <f aca="false">IF($C$4="Neattiecināmās izmaksas",IF('7a+c+n'!$Q39="N",'7a+c+n'!N39,0))</f>
        <v>0</v>
      </c>
      <c r="O39" s="76" t="n">
        <f aca="false">IF($C$4="Neattiecināmās izmaksas",IF('7a+c+n'!$Q39="N",'7a+c+n'!O39,0))</f>
        <v>0</v>
      </c>
      <c r="P39" s="76" t="n">
        <f aca="false">IF($C$4="Neattiecināmās izmaksas",IF('7a+c+n'!$Q39="N",'7a+c+n'!P39,0))</f>
        <v>0</v>
      </c>
    </row>
    <row r="40" customFormat="false" ht="11.25" hidden="false" customHeight="false" outlineLevel="0" collapsed="false">
      <c r="A40" s="72" t="n">
        <f aca="false">IF(P40=0,0,IF(COUNTBLANK(P40)=1,0,COUNTA($P$14:P40)))</f>
        <v>0</v>
      </c>
      <c r="B40" s="76" t="n">
        <f aca="false">IF($C$4="Neattiecināmās izmaksas",IF('7a+c+n'!$Q40="N",'7a+c+n'!B40,0))</f>
        <v>0</v>
      </c>
      <c r="C40" s="76" t="n">
        <f aca="false">IF($C$4="Neattiecināmās izmaksas",IF('7a+c+n'!$Q40="N",'7a+c+n'!C40,0))</f>
        <v>0</v>
      </c>
      <c r="D40" s="76" t="n">
        <f aca="false">IF($C$4="Neattiecināmās izmaksas",IF('7a+c+n'!$Q40="N",'7a+c+n'!D40,0))</f>
        <v>0</v>
      </c>
      <c r="E40" s="76"/>
      <c r="F40" s="76"/>
      <c r="G40" s="76"/>
      <c r="H40" s="76" t="n">
        <f aca="false">IF($C$4="Neattiecināmās izmaksas",IF('7a+c+n'!$Q40="N",'7a+c+n'!H40,0))</f>
        <v>0</v>
      </c>
      <c r="I40" s="76"/>
      <c r="J40" s="76"/>
      <c r="K40" s="76" t="n">
        <f aca="false">IF($C$4="Neattiecināmās izmaksas",IF('7a+c+n'!$Q40="N",'7a+c+n'!K40,0))</f>
        <v>0</v>
      </c>
      <c r="L40" s="76" t="n">
        <f aca="false">IF($C$4="Neattiecināmās izmaksas",IF('7a+c+n'!$Q40="N",'7a+c+n'!L40,0))</f>
        <v>0</v>
      </c>
      <c r="M40" s="76" t="n">
        <f aca="false">IF($C$4="Neattiecināmās izmaksas",IF('7a+c+n'!$Q40="N",'7a+c+n'!M40,0))</f>
        <v>0</v>
      </c>
      <c r="N40" s="76" t="n">
        <f aca="false">IF($C$4="Neattiecināmās izmaksas",IF('7a+c+n'!$Q40="N",'7a+c+n'!N40,0))</f>
        <v>0</v>
      </c>
      <c r="O40" s="76" t="n">
        <f aca="false">IF($C$4="Neattiecināmās izmaksas",IF('7a+c+n'!$Q40="N",'7a+c+n'!O40,0))</f>
        <v>0</v>
      </c>
      <c r="P40" s="76" t="n">
        <f aca="false">IF($C$4="Neattiecināmās izmaksas",IF('7a+c+n'!$Q40="N",'7a+c+n'!P40,0))</f>
        <v>0</v>
      </c>
    </row>
    <row r="41" customFormat="false" ht="11.25" hidden="false" customHeight="false" outlineLevel="0" collapsed="false">
      <c r="A41" s="72" t="n">
        <f aca="false">IF(P41=0,0,IF(COUNTBLANK(P41)=1,0,COUNTA($P$14:P41)))</f>
        <v>0</v>
      </c>
      <c r="B41" s="76" t="n">
        <f aca="false">IF($C$4="Neattiecināmās izmaksas",IF('7a+c+n'!$Q41="N",'7a+c+n'!B41,0))</f>
        <v>0</v>
      </c>
      <c r="C41" s="76" t="n">
        <f aca="false">IF($C$4="Neattiecināmās izmaksas",IF('7a+c+n'!$Q41="N",'7a+c+n'!C41,0))</f>
        <v>0</v>
      </c>
      <c r="D41" s="76" t="n">
        <f aca="false">IF($C$4="Neattiecināmās izmaksas",IF('7a+c+n'!$Q41="N",'7a+c+n'!D41,0))</f>
        <v>0</v>
      </c>
      <c r="E41" s="76"/>
      <c r="F41" s="76"/>
      <c r="G41" s="76"/>
      <c r="H41" s="76" t="n">
        <f aca="false">IF($C$4="Neattiecināmās izmaksas",IF('7a+c+n'!$Q41="N",'7a+c+n'!H41,0))</f>
        <v>0</v>
      </c>
      <c r="I41" s="76"/>
      <c r="J41" s="76"/>
      <c r="K41" s="76" t="n">
        <f aca="false">IF($C$4="Neattiecināmās izmaksas",IF('7a+c+n'!$Q41="N",'7a+c+n'!K41,0))</f>
        <v>0</v>
      </c>
      <c r="L41" s="76" t="n">
        <f aca="false">IF($C$4="Neattiecināmās izmaksas",IF('7a+c+n'!$Q41="N",'7a+c+n'!L41,0))</f>
        <v>0</v>
      </c>
      <c r="M41" s="76" t="n">
        <f aca="false">IF($C$4="Neattiecināmās izmaksas",IF('7a+c+n'!$Q41="N",'7a+c+n'!M41,0))</f>
        <v>0</v>
      </c>
      <c r="N41" s="76" t="n">
        <f aca="false">IF($C$4="Neattiecināmās izmaksas",IF('7a+c+n'!$Q41="N",'7a+c+n'!N41,0))</f>
        <v>0</v>
      </c>
      <c r="O41" s="76" t="n">
        <f aca="false">IF($C$4="Neattiecināmās izmaksas",IF('7a+c+n'!$Q41="N",'7a+c+n'!O41,0))</f>
        <v>0</v>
      </c>
      <c r="P41" s="76" t="n">
        <f aca="false">IF($C$4="Neattiecināmās izmaksas",IF('7a+c+n'!$Q41="N",'7a+c+n'!P41,0))</f>
        <v>0</v>
      </c>
    </row>
    <row r="42" customFormat="false" ht="11.25" hidden="false" customHeight="false" outlineLevel="0" collapsed="false">
      <c r="A42" s="72" t="n">
        <f aca="false">IF(P42=0,0,IF(COUNTBLANK(P42)=1,0,COUNTA($P$14:P42)))</f>
        <v>0</v>
      </c>
      <c r="B42" s="76" t="n">
        <f aca="false">IF($C$4="Neattiecināmās izmaksas",IF('7a+c+n'!$Q42="N",'7a+c+n'!B42,0))</f>
        <v>0</v>
      </c>
      <c r="C42" s="76" t="n">
        <f aca="false">IF($C$4="Neattiecināmās izmaksas",IF('7a+c+n'!$Q42="N",'7a+c+n'!C42,0))</f>
        <v>0</v>
      </c>
      <c r="D42" s="76" t="n">
        <f aca="false">IF($C$4="Neattiecināmās izmaksas",IF('7a+c+n'!$Q42="N",'7a+c+n'!D42,0))</f>
        <v>0</v>
      </c>
      <c r="E42" s="76"/>
      <c r="F42" s="76"/>
      <c r="G42" s="76"/>
      <c r="H42" s="76" t="n">
        <f aca="false">IF($C$4="Neattiecināmās izmaksas",IF('7a+c+n'!$Q42="N",'7a+c+n'!H42,0))</f>
        <v>0</v>
      </c>
      <c r="I42" s="76"/>
      <c r="J42" s="76"/>
      <c r="K42" s="76" t="n">
        <f aca="false">IF($C$4="Neattiecināmās izmaksas",IF('7a+c+n'!$Q42="N",'7a+c+n'!K42,0))</f>
        <v>0</v>
      </c>
      <c r="L42" s="76" t="n">
        <f aca="false">IF($C$4="Neattiecināmās izmaksas",IF('7a+c+n'!$Q42="N",'7a+c+n'!L42,0))</f>
        <v>0</v>
      </c>
      <c r="M42" s="76" t="n">
        <f aca="false">IF($C$4="Neattiecināmās izmaksas",IF('7a+c+n'!$Q42="N",'7a+c+n'!M42,0))</f>
        <v>0</v>
      </c>
      <c r="N42" s="76" t="n">
        <f aca="false">IF($C$4="Neattiecināmās izmaksas",IF('7a+c+n'!$Q42="N",'7a+c+n'!N42,0))</f>
        <v>0</v>
      </c>
      <c r="O42" s="76" t="n">
        <f aca="false">IF($C$4="Neattiecināmās izmaksas",IF('7a+c+n'!$Q42="N",'7a+c+n'!O42,0))</f>
        <v>0</v>
      </c>
      <c r="P42" s="76" t="n">
        <f aca="false">IF($C$4="Neattiecināmās izmaksas",IF('7a+c+n'!$Q42="N",'7a+c+n'!P42,0))</f>
        <v>0</v>
      </c>
    </row>
    <row r="43" customFormat="false" ht="11.25" hidden="false" customHeight="false" outlineLevel="0" collapsed="false">
      <c r="A43" s="72" t="n">
        <f aca="false">IF(P43=0,0,IF(COUNTBLANK(P43)=1,0,COUNTA($P$14:P43)))</f>
        <v>0</v>
      </c>
      <c r="B43" s="76" t="n">
        <f aca="false">IF($C$4="Neattiecināmās izmaksas",IF('7a+c+n'!$Q43="N",'7a+c+n'!B43,0))</f>
        <v>0</v>
      </c>
      <c r="C43" s="76" t="n">
        <f aca="false">IF($C$4="Neattiecināmās izmaksas",IF('7a+c+n'!$Q43="N",'7a+c+n'!C43,0))</f>
        <v>0</v>
      </c>
      <c r="D43" s="76" t="n">
        <f aca="false">IF($C$4="Neattiecināmās izmaksas",IF('7a+c+n'!$Q43="N",'7a+c+n'!D43,0))</f>
        <v>0</v>
      </c>
      <c r="E43" s="76"/>
      <c r="F43" s="76"/>
      <c r="G43" s="76"/>
      <c r="H43" s="76" t="n">
        <f aca="false">IF($C$4="Neattiecināmās izmaksas",IF('7a+c+n'!$Q43="N",'7a+c+n'!H43,0))</f>
        <v>0</v>
      </c>
      <c r="I43" s="76"/>
      <c r="J43" s="76"/>
      <c r="K43" s="76" t="n">
        <f aca="false">IF($C$4="Neattiecināmās izmaksas",IF('7a+c+n'!$Q43="N",'7a+c+n'!K43,0))</f>
        <v>0</v>
      </c>
      <c r="L43" s="76" t="n">
        <f aca="false">IF($C$4="Neattiecināmās izmaksas",IF('7a+c+n'!$Q43="N",'7a+c+n'!L43,0))</f>
        <v>0</v>
      </c>
      <c r="M43" s="76" t="n">
        <f aca="false">IF($C$4="Neattiecināmās izmaksas",IF('7a+c+n'!$Q43="N",'7a+c+n'!M43,0))</f>
        <v>0</v>
      </c>
      <c r="N43" s="76" t="n">
        <f aca="false">IF($C$4="Neattiecināmās izmaksas",IF('7a+c+n'!$Q43="N",'7a+c+n'!N43,0))</f>
        <v>0</v>
      </c>
      <c r="O43" s="76" t="n">
        <f aca="false">IF($C$4="Neattiecināmās izmaksas",IF('7a+c+n'!$Q43="N",'7a+c+n'!O43,0))</f>
        <v>0</v>
      </c>
      <c r="P43" s="76" t="n">
        <f aca="false">IF($C$4="Neattiecināmās izmaksas",IF('7a+c+n'!$Q43="N",'7a+c+n'!P43,0))</f>
        <v>0</v>
      </c>
    </row>
    <row r="44" customFormat="false" ht="11.25" hidden="false" customHeight="false" outlineLevel="0" collapsed="false">
      <c r="A44" s="72" t="n">
        <f aca="false">IF(P44=0,0,IF(COUNTBLANK(P44)=1,0,COUNTA($P$14:P44)))</f>
        <v>0</v>
      </c>
      <c r="B44" s="76" t="n">
        <f aca="false">IF($C$4="Neattiecināmās izmaksas",IF('7a+c+n'!$Q44="N",'7a+c+n'!B44,0))</f>
        <v>0</v>
      </c>
      <c r="C44" s="76" t="n">
        <f aca="false">IF($C$4="Neattiecināmās izmaksas",IF('7a+c+n'!$Q44="N",'7a+c+n'!C44,0))</f>
        <v>0</v>
      </c>
      <c r="D44" s="76" t="n">
        <f aca="false">IF($C$4="Neattiecināmās izmaksas",IF('7a+c+n'!$Q44="N",'7a+c+n'!D44,0))</f>
        <v>0</v>
      </c>
      <c r="E44" s="76"/>
      <c r="F44" s="76"/>
      <c r="G44" s="76"/>
      <c r="H44" s="76" t="n">
        <f aca="false">IF($C$4="Neattiecināmās izmaksas",IF('7a+c+n'!$Q44="N",'7a+c+n'!H44,0))</f>
        <v>0</v>
      </c>
      <c r="I44" s="76"/>
      <c r="J44" s="76"/>
      <c r="K44" s="76" t="n">
        <f aca="false">IF($C$4="Neattiecināmās izmaksas",IF('7a+c+n'!$Q44="N",'7a+c+n'!K44,0))</f>
        <v>0</v>
      </c>
      <c r="L44" s="76" t="n">
        <f aca="false">IF($C$4="Neattiecināmās izmaksas",IF('7a+c+n'!$Q44="N",'7a+c+n'!L44,0))</f>
        <v>0</v>
      </c>
      <c r="M44" s="76" t="n">
        <f aca="false">IF($C$4="Neattiecināmās izmaksas",IF('7a+c+n'!$Q44="N",'7a+c+n'!M44,0))</f>
        <v>0</v>
      </c>
      <c r="N44" s="76" t="n">
        <f aca="false">IF($C$4="Neattiecināmās izmaksas",IF('7a+c+n'!$Q44="N",'7a+c+n'!N44,0))</f>
        <v>0</v>
      </c>
      <c r="O44" s="76" t="n">
        <f aca="false">IF($C$4="Neattiecināmās izmaksas",IF('7a+c+n'!$Q44="N",'7a+c+n'!O44,0))</f>
        <v>0</v>
      </c>
      <c r="P44" s="76" t="n">
        <f aca="false">IF($C$4="Neattiecināmās izmaksas",IF('7a+c+n'!$Q44="N",'7a+c+n'!P44,0))</f>
        <v>0</v>
      </c>
    </row>
    <row r="45" customFormat="false" ht="11.25" hidden="false" customHeight="false" outlineLevel="0" collapsed="false">
      <c r="A45" s="72" t="n">
        <f aca="false">IF(P45=0,0,IF(COUNTBLANK(P45)=1,0,COUNTA($P$14:P45)))</f>
        <v>0</v>
      </c>
      <c r="B45" s="76" t="n">
        <f aca="false">IF($C$4="Neattiecināmās izmaksas",IF('7a+c+n'!$Q45="N",'7a+c+n'!B45,0))</f>
        <v>0</v>
      </c>
      <c r="C45" s="76" t="n">
        <f aca="false">IF($C$4="Neattiecināmās izmaksas",IF('7a+c+n'!$Q45="N",'7a+c+n'!C45,0))</f>
        <v>0</v>
      </c>
      <c r="D45" s="76" t="n">
        <f aca="false">IF($C$4="Neattiecināmās izmaksas",IF('7a+c+n'!$Q45="N",'7a+c+n'!D45,0))</f>
        <v>0</v>
      </c>
      <c r="E45" s="76"/>
      <c r="F45" s="76"/>
      <c r="G45" s="76"/>
      <c r="H45" s="76" t="n">
        <f aca="false">IF($C$4="Neattiecināmās izmaksas",IF('7a+c+n'!$Q45="N",'7a+c+n'!H45,0))</f>
        <v>0</v>
      </c>
      <c r="I45" s="76"/>
      <c r="J45" s="76"/>
      <c r="K45" s="76" t="n">
        <f aca="false">IF($C$4="Neattiecināmās izmaksas",IF('7a+c+n'!$Q45="N",'7a+c+n'!K45,0))</f>
        <v>0</v>
      </c>
      <c r="L45" s="76" t="n">
        <f aca="false">IF($C$4="Neattiecināmās izmaksas",IF('7a+c+n'!$Q45="N",'7a+c+n'!L45,0))</f>
        <v>0</v>
      </c>
      <c r="M45" s="76" t="n">
        <f aca="false">IF($C$4="Neattiecināmās izmaksas",IF('7a+c+n'!$Q45="N",'7a+c+n'!M45,0))</f>
        <v>0</v>
      </c>
      <c r="N45" s="76" t="n">
        <f aca="false">IF($C$4="Neattiecināmās izmaksas",IF('7a+c+n'!$Q45="N",'7a+c+n'!N45,0))</f>
        <v>0</v>
      </c>
      <c r="O45" s="76" t="n">
        <f aca="false">IF($C$4="Neattiecināmās izmaksas",IF('7a+c+n'!$Q45="N",'7a+c+n'!O45,0))</f>
        <v>0</v>
      </c>
      <c r="P45" s="76" t="n">
        <f aca="false">IF($C$4="Neattiecināmās izmaksas",IF('7a+c+n'!$Q45="N",'7a+c+n'!P45,0))</f>
        <v>0</v>
      </c>
    </row>
    <row r="46" customFormat="false" ht="11.25" hidden="false" customHeight="false" outlineLevel="0" collapsed="false">
      <c r="A46" s="72" t="n">
        <f aca="false">IF(P46=0,0,IF(COUNTBLANK(P46)=1,0,COUNTA($P$14:P46)))</f>
        <v>0</v>
      </c>
      <c r="B46" s="76" t="n">
        <f aca="false">IF($C$4="Neattiecināmās izmaksas",IF('7a+c+n'!$Q46="N",'7a+c+n'!B46,0))</f>
        <v>0</v>
      </c>
      <c r="C46" s="76" t="n">
        <f aca="false">IF($C$4="Neattiecināmās izmaksas",IF('7a+c+n'!$Q46="N",'7a+c+n'!C46,0))</f>
        <v>0</v>
      </c>
      <c r="D46" s="76" t="n">
        <f aca="false">IF($C$4="Neattiecināmās izmaksas",IF('7a+c+n'!$Q46="N",'7a+c+n'!D46,0))</f>
        <v>0</v>
      </c>
      <c r="E46" s="76"/>
      <c r="F46" s="76"/>
      <c r="G46" s="76"/>
      <c r="H46" s="76" t="n">
        <f aca="false">IF($C$4="Neattiecināmās izmaksas",IF('7a+c+n'!$Q46="N",'7a+c+n'!H46,0))</f>
        <v>0</v>
      </c>
      <c r="I46" s="76"/>
      <c r="J46" s="76"/>
      <c r="K46" s="76" t="n">
        <f aca="false">IF($C$4="Neattiecināmās izmaksas",IF('7a+c+n'!$Q46="N",'7a+c+n'!K46,0))</f>
        <v>0</v>
      </c>
      <c r="L46" s="76" t="n">
        <f aca="false">IF($C$4="Neattiecināmās izmaksas",IF('7a+c+n'!$Q46="N",'7a+c+n'!L46,0))</f>
        <v>0</v>
      </c>
      <c r="M46" s="76" t="n">
        <f aca="false">IF($C$4="Neattiecināmās izmaksas",IF('7a+c+n'!$Q46="N",'7a+c+n'!M46,0))</f>
        <v>0</v>
      </c>
      <c r="N46" s="76" t="n">
        <f aca="false">IF($C$4="Neattiecināmās izmaksas",IF('7a+c+n'!$Q46="N",'7a+c+n'!N46,0))</f>
        <v>0</v>
      </c>
      <c r="O46" s="76" t="n">
        <f aca="false">IF($C$4="Neattiecināmās izmaksas",IF('7a+c+n'!$Q46="N",'7a+c+n'!O46,0))</f>
        <v>0</v>
      </c>
      <c r="P46" s="76" t="n">
        <f aca="false">IF($C$4="Neattiecināmās izmaksas",IF('7a+c+n'!$Q46="N",'7a+c+n'!P46,0))</f>
        <v>0</v>
      </c>
    </row>
    <row r="47" customFormat="false" ht="11.25" hidden="false" customHeight="false" outlineLevel="0" collapsed="false">
      <c r="A47" s="72" t="n">
        <f aca="false">IF(P47=0,0,IF(COUNTBLANK(P47)=1,0,COUNTA($P$14:P47)))</f>
        <v>0</v>
      </c>
      <c r="B47" s="76" t="n">
        <f aca="false">IF($C$4="Neattiecināmās izmaksas",IF('7a+c+n'!$Q47="N",'7a+c+n'!B47,0))</f>
        <v>0</v>
      </c>
      <c r="C47" s="76" t="n">
        <f aca="false">IF($C$4="Neattiecināmās izmaksas",IF('7a+c+n'!$Q47="N",'7a+c+n'!C47,0))</f>
        <v>0</v>
      </c>
      <c r="D47" s="76" t="n">
        <f aca="false">IF($C$4="Neattiecināmās izmaksas",IF('7a+c+n'!$Q47="N",'7a+c+n'!D47,0))</f>
        <v>0</v>
      </c>
      <c r="E47" s="76"/>
      <c r="F47" s="76"/>
      <c r="G47" s="76"/>
      <c r="H47" s="76" t="n">
        <f aca="false">IF($C$4="Neattiecināmās izmaksas",IF('7a+c+n'!$Q47="N",'7a+c+n'!H47,0))</f>
        <v>0</v>
      </c>
      <c r="I47" s="76"/>
      <c r="J47" s="76"/>
      <c r="K47" s="76" t="n">
        <f aca="false">IF($C$4="Neattiecināmās izmaksas",IF('7a+c+n'!$Q47="N",'7a+c+n'!K47,0))</f>
        <v>0</v>
      </c>
      <c r="L47" s="76" t="n">
        <f aca="false">IF($C$4="Neattiecināmās izmaksas",IF('7a+c+n'!$Q47="N",'7a+c+n'!L47,0))</f>
        <v>0</v>
      </c>
      <c r="M47" s="76" t="n">
        <f aca="false">IF($C$4="Neattiecināmās izmaksas",IF('7a+c+n'!$Q47="N",'7a+c+n'!M47,0))</f>
        <v>0</v>
      </c>
      <c r="N47" s="76" t="n">
        <f aca="false">IF($C$4="Neattiecināmās izmaksas",IF('7a+c+n'!$Q47="N",'7a+c+n'!N47,0))</f>
        <v>0</v>
      </c>
      <c r="O47" s="76" t="n">
        <f aca="false">IF($C$4="Neattiecināmās izmaksas",IF('7a+c+n'!$Q47="N",'7a+c+n'!O47,0))</f>
        <v>0</v>
      </c>
      <c r="P47" s="76" t="n">
        <f aca="false">IF($C$4="Neattiecināmās izmaksas",IF('7a+c+n'!$Q47="N",'7a+c+n'!P47,0))</f>
        <v>0</v>
      </c>
    </row>
    <row r="48" customFormat="false" ht="11.25" hidden="false" customHeight="false" outlineLevel="0" collapsed="false">
      <c r="A48" s="72" t="n">
        <f aca="false">IF(P48=0,0,IF(COUNTBLANK(P48)=1,0,COUNTA($P$14:P48)))</f>
        <v>0</v>
      </c>
      <c r="B48" s="76" t="n">
        <f aca="false">IF($C$4="Neattiecināmās izmaksas",IF('7a+c+n'!$Q48="N",'7a+c+n'!B48,0))</f>
        <v>0</v>
      </c>
      <c r="C48" s="76" t="n">
        <f aca="false">IF($C$4="Neattiecināmās izmaksas",IF('7a+c+n'!$Q48="N",'7a+c+n'!C48,0))</f>
        <v>0</v>
      </c>
      <c r="D48" s="76" t="n">
        <f aca="false">IF($C$4="Neattiecināmās izmaksas",IF('7a+c+n'!$Q48="N",'7a+c+n'!D48,0))</f>
        <v>0</v>
      </c>
      <c r="E48" s="76"/>
      <c r="F48" s="76"/>
      <c r="G48" s="76"/>
      <c r="H48" s="76" t="n">
        <f aca="false">IF($C$4="Neattiecināmās izmaksas",IF('7a+c+n'!$Q48="N",'7a+c+n'!H48,0))</f>
        <v>0</v>
      </c>
      <c r="I48" s="76"/>
      <c r="J48" s="76"/>
      <c r="K48" s="76" t="n">
        <f aca="false">IF($C$4="Neattiecināmās izmaksas",IF('7a+c+n'!$Q48="N",'7a+c+n'!K48,0))</f>
        <v>0</v>
      </c>
      <c r="L48" s="76" t="n">
        <f aca="false">IF($C$4="Neattiecināmās izmaksas",IF('7a+c+n'!$Q48="N",'7a+c+n'!L48,0))</f>
        <v>0</v>
      </c>
      <c r="M48" s="76" t="n">
        <f aca="false">IF($C$4="Neattiecināmās izmaksas",IF('7a+c+n'!$Q48="N",'7a+c+n'!M48,0))</f>
        <v>0</v>
      </c>
      <c r="N48" s="76" t="n">
        <f aca="false">IF($C$4="Neattiecināmās izmaksas",IF('7a+c+n'!$Q48="N",'7a+c+n'!N48,0))</f>
        <v>0</v>
      </c>
      <c r="O48" s="76" t="n">
        <f aca="false">IF($C$4="Neattiecināmās izmaksas",IF('7a+c+n'!$Q48="N",'7a+c+n'!O48,0))</f>
        <v>0</v>
      </c>
      <c r="P48" s="76" t="n">
        <f aca="false">IF($C$4="Neattiecināmās izmaksas",IF('7a+c+n'!$Q48="N",'7a+c+n'!P48,0))</f>
        <v>0</v>
      </c>
    </row>
    <row r="49" customFormat="false" ht="11.25" hidden="false" customHeight="false" outlineLevel="0" collapsed="false">
      <c r="A49" s="72" t="n">
        <f aca="false">IF(P49=0,0,IF(COUNTBLANK(P49)=1,0,COUNTA($P$14:P49)))</f>
        <v>0</v>
      </c>
      <c r="B49" s="76" t="n">
        <f aca="false">IF($C$4="Neattiecināmās izmaksas",IF('7a+c+n'!$Q49="N",'7a+c+n'!B49,0))</f>
        <v>0</v>
      </c>
      <c r="C49" s="76" t="n">
        <f aca="false">IF($C$4="Neattiecināmās izmaksas",IF('7a+c+n'!$Q49="N",'7a+c+n'!C49,0))</f>
        <v>0</v>
      </c>
      <c r="D49" s="76" t="n">
        <f aca="false">IF($C$4="Neattiecināmās izmaksas",IF('7a+c+n'!$Q49="N",'7a+c+n'!D49,0))</f>
        <v>0</v>
      </c>
      <c r="E49" s="76"/>
      <c r="F49" s="76"/>
      <c r="G49" s="76"/>
      <c r="H49" s="76" t="n">
        <f aca="false">IF($C$4="Neattiecināmās izmaksas",IF('7a+c+n'!$Q49="N",'7a+c+n'!H49,0))</f>
        <v>0</v>
      </c>
      <c r="I49" s="76"/>
      <c r="J49" s="76"/>
      <c r="K49" s="76" t="n">
        <f aca="false">IF($C$4="Neattiecināmās izmaksas",IF('7a+c+n'!$Q49="N",'7a+c+n'!K49,0))</f>
        <v>0</v>
      </c>
      <c r="L49" s="76" t="n">
        <f aca="false">IF($C$4="Neattiecināmās izmaksas",IF('7a+c+n'!$Q49="N",'7a+c+n'!L49,0))</f>
        <v>0</v>
      </c>
      <c r="M49" s="76" t="n">
        <f aca="false">IF($C$4="Neattiecināmās izmaksas",IF('7a+c+n'!$Q49="N",'7a+c+n'!M49,0))</f>
        <v>0</v>
      </c>
      <c r="N49" s="76" t="n">
        <f aca="false">IF($C$4="Neattiecināmās izmaksas",IF('7a+c+n'!$Q49="N",'7a+c+n'!N49,0))</f>
        <v>0</v>
      </c>
      <c r="O49" s="76" t="n">
        <f aca="false">IF($C$4="Neattiecināmās izmaksas",IF('7a+c+n'!$Q49="N",'7a+c+n'!O49,0))</f>
        <v>0</v>
      </c>
      <c r="P49" s="76" t="n">
        <f aca="false">IF($C$4="Neattiecināmās izmaksas",IF('7a+c+n'!$Q49="N",'7a+c+n'!P49,0))</f>
        <v>0</v>
      </c>
    </row>
    <row r="50" customFormat="false" ht="11.25" hidden="false" customHeight="false" outlineLevel="0" collapsed="false">
      <c r="A50" s="72" t="n">
        <f aca="false">IF(P50=0,0,IF(COUNTBLANK(P50)=1,0,COUNTA($P$14:P50)))</f>
        <v>0</v>
      </c>
      <c r="B50" s="76" t="n">
        <f aca="false">IF($C$4="Neattiecināmās izmaksas",IF('7a+c+n'!$Q50="N",'7a+c+n'!B50,0))</f>
        <v>0</v>
      </c>
      <c r="C50" s="76" t="n">
        <f aca="false">IF($C$4="Neattiecināmās izmaksas",IF('7a+c+n'!$Q50="N",'7a+c+n'!C50,0))</f>
        <v>0</v>
      </c>
      <c r="D50" s="76" t="n">
        <f aca="false">IF($C$4="Neattiecināmās izmaksas",IF('7a+c+n'!$Q50="N",'7a+c+n'!D50,0))</f>
        <v>0</v>
      </c>
      <c r="E50" s="76"/>
      <c r="F50" s="76"/>
      <c r="G50" s="76"/>
      <c r="H50" s="76" t="n">
        <f aca="false">IF($C$4="Neattiecināmās izmaksas",IF('7a+c+n'!$Q50="N",'7a+c+n'!H50,0))</f>
        <v>0</v>
      </c>
      <c r="I50" s="76"/>
      <c r="J50" s="76"/>
      <c r="K50" s="76" t="n">
        <f aca="false">IF($C$4="Neattiecināmās izmaksas",IF('7a+c+n'!$Q50="N",'7a+c+n'!K50,0))</f>
        <v>0</v>
      </c>
      <c r="L50" s="76" t="n">
        <f aca="false">IF($C$4="Neattiecināmās izmaksas",IF('7a+c+n'!$Q50="N",'7a+c+n'!L50,0))</f>
        <v>0</v>
      </c>
      <c r="M50" s="76" t="n">
        <f aca="false">IF($C$4="Neattiecināmās izmaksas",IF('7a+c+n'!$Q50="N",'7a+c+n'!M50,0))</f>
        <v>0</v>
      </c>
      <c r="N50" s="76" t="n">
        <f aca="false">IF($C$4="Neattiecināmās izmaksas",IF('7a+c+n'!$Q50="N",'7a+c+n'!N50,0))</f>
        <v>0</v>
      </c>
      <c r="O50" s="76" t="n">
        <f aca="false">IF($C$4="Neattiecināmās izmaksas",IF('7a+c+n'!$Q50="N",'7a+c+n'!O50,0))</f>
        <v>0</v>
      </c>
      <c r="P50" s="76" t="n">
        <f aca="false">IF($C$4="Neattiecināmās izmaksas",IF('7a+c+n'!$Q50="N",'7a+c+n'!P50,0))</f>
        <v>0</v>
      </c>
    </row>
    <row r="51" customFormat="false" ht="11.25" hidden="false" customHeight="false" outlineLevel="0" collapsed="false">
      <c r="A51" s="72" t="n">
        <f aca="false">IF(P51=0,0,IF(COUNTBLANK(P51)=1,0,COUNTA($P$14:P51)))</f>
        <v>0</v>
      </c>
      <c r="B51" s="76" t="n">
        <f aca="false">IF($C$4="Neattiecināmās izmaksas",IF('7a+c+n'!$Q51="N",'7a+c+n'!B51,0))</f>
        <v>0</v>
      </c>
      <c r="C51" s="76" t="n">
        <f aca="false">IF($C$4="Neattiecināmās izmaksas",IF('7a+c+n'!$Q51="N",'7a+c+n'!C51,0))</f>
        <v>0</v>
      </c>
      <c r="D51" s="76" t="n">
        <f aca="false">IF($C$4="Neattiecināmās izmaksas",IF('7a+c+n'!$Q51="N",'7a+c+n'!D51,0))</f>
        <v>0</v>
      </c>
      <c r="E51" s="76"/>
      <c r="F51" s="76"/>
      <c r="G51" s="76"/>
      <c r="H51" s="76" t="n">
        <f aca="false">IF($C$4="Neattiecināmās izmaksas",IF('7a+c+n'!$Q51="N",'7a+c+n'!H51,0))</f>
        <v>0</v>
      </c>
      <c r="I51" s="76"/>
      <c r="J51" s="76"/>
      <c r="K51" s="76" t="n">
        <f aca="false">IF($C$4="Neattiecināmās izmaksas",IF('7a+c+n'!$Q51="N",'7a+c+n'!K51,0))</f>
        <v>0</v>
      </c>
      <c r="L51" s="76" t="n">
        <f aca="false">IF($C$4="Neattiecināmās izmaksas",IF('7a+c+n'!$Q51="N",'7a+c+n'!L51,0))</f>
        <v>0</v>
      </c>
      <c r="M51" s="76" t="n">
        <f aca="false">IF($C$4="Neattiecināmās izmaksas",IF('7a+c+n'!$Q51="N",'7a+c+n'!M51,0))</f>
        <v>0</v>
      </c>
      <c r="N51" s="76" t="n">
        <f aca="false">IF($C$4="Neattiecināmās izmaksas",IF('7a+c+n'!$Q51="N",'7a+c+n'!N51,0))</f>
        <v>0</v>
      </c>
      <c r="O51" s="76" t="n">
        <f aca="false">IF($C$4="Neattiecināmās izmaksas",IF('7a+c+n'!$Q51="N",'7a+c+n'!O51,0))</f>
        <v>0</v>
      </c>
      <c r="P51" s="76" t="n">
        <f aca="false">IF($C$4="Neattiecināmās izmaksas",IF('7a+c+n'!$Q51="N",'7a+c+n'!P51,0))</f>
        <v>0</v>
      </c>
    </row>
    <row r="52" customFormat="false" ht="11.25" hidden="false" customHeight="false" outlineLevel="0" collapsed="false">
      <c r="A52" s="72" t="n">
        <f aca="false">IF(P52=0,0,IF(COUNTBLANK(P52)=1,0,COUNTA($P$14:P52)))</f>
        <v>0</v>
      </c>
      <c r="B52" s="76" t="n">
        <f aca="false">IF($C$4="Neattiecināmās izmaksas",IF('7a+c+n'!$Q52="N",'7a+c+n'!B52,0))</f>
        <v>0</v>
      </c>
      <c r="C52" s="76" t="n">
        <f aca="false">IF($C$4="Neattiecināmās izmaksas",IF('7a+c+n'!$Q52="N",'7a+c+n'!C52,0))</f>
        <v>0</v>
      </c>
      <c r="D52" s="76" t="n">
        <f aca="false">IF($C$4="Neattiecināmās izmaksas",IF('7a+c+n'!$Q52="N",'7a+c+n'!D52,0))</f>
        <v>0</v>
      </c>
      <c r="E52" s="76"/>
      <c r="F52" s="76"/>
      <c r="G52" s="76"/>
      <c r="H52" s="76" t="n">
        <f aca="false">IF($C$4="Neattiecināmās izmaksas",IF('7a+c+n'!$Q52="N",'7a+c+n'!H52,0))</f>
        <v>0</v>
      </c>
      <c r="I52" s="76"/>
      <c r="J52" s="76"/>
      <c r="K52" s="76" t="n">
        <f aca="false">IF($C$4="Neattiecināmās izmaksas",IF('7a+c+n'!$Q52="N",'7a+c+n'!K52,0))</f>
        <v>0</v>
      </c>
      <c r="L52" s="76" t="n">
        <f aca="false">IF($C$4="Neattiecināmās izmaksas",IF('7a+c+n'!$Q52="N",'7a+c+n'!L52,0))</f>
        <v>0</v>
      </c>
      <c r="M52" s="76" t="n">
        <f aca="false">IF($C$4="Neattiecināmās izmaksas",IF('7a+c+n'!$Q52="N",'7a+c+n'!M52,0))</f>
        <v>0</v>
      </c>
      <c r="N52" s="76" t="n">
        <f aca="false">IF($C$4="Neattiecināmās izmaksas",IF('7a+c+n'!$Q52="N",'7a+c+n'!N52,0))</f>
        <v>0</v>
      </c>
      <c r="O52" s="76" t="n">
        <f aca="false">IF($C$4="Neattiecināmās izmaksas",IF('7a+c+n'!$Q52="N",'7a+c+n'!O52,0))</f>
        <v>0</v>
      </c>
      <c r="P52" s="76" t="n">
        <f aca="false">IF($C$4="Neattiecināmās izmaksas",IF('7a+c+n'!$Q52="N",'7a+c+n'!P52,0))</f>
        <v>0</v>
      </c>
    </row>
    <row r="53" customFormat="false" ht="11.25" hidden="false" customHeight="false" outlineLevel="0" collapsed="false">
      <c r="A53" s="72" t="n">
        <f aca="false">IF(P53=0,0,IF(COUNTBLANK(P53)=1,0,COUNTA($P$14:P53)))</f>
        <v>0</v>
      </c>
      <c r="B53" s="76" t="n">
        <f aca="false">IF($C$4="Neattiecināmās izmaksas",IF('7a+c+n'!$Q53="N",'7a+c+n'!B53,0))</f>
        <v>0</v>
      </c>
      <c r="C53" s="76" t="n">
        <f aca="false">IF($C$4="Neattiecināmās izmaksas",IF('7a+c+n'!$Q53="N",'7a+c+n'!C53,0))</f>
        <v>0</v>
      </c>
      <c r="D53" s="76" t="n">
        <f aca="false">IF($C$4="Neattiecināmās izmaksas",IF('7a+c+n'!$Q53="N",'7a+c+n'!D53,0))</f>
        <v>0</v>
      </c>
      <c r="E53" s="76"/>
      <c r="F53" s="76"/>
      <c r="G53" s="76"/>
      <c r="H53" s="76" t="n">
        <f aca="false">IF($C$4="Neattiecināmās izmaksas",IF('7a+c+n'!$Q53="N",'7a+c+n'!H53,0))</f>
        <v>0</v>
      </c>
      <c r="I53" s="76"/>
      <c r="J53" s="76"/>
      <c r="K53" s="76" t="n">
        <f aca="false">IF($C$4="Neattiecināmās izmaksas",IF('7a+c+n'!$Q53="N",'7a+c+n'!K53,0))</f>
        <v>0</v>
      </c>
      <c r="L53" s="76" t="n">
        <f aca="false">IF($C$4="Neattiecināmās izmaksas",IF('7a+c+n'!$Q53="N",'7a+c+n'!L53,0))</f>
        <v>0</v>
      </c>
      <c r="M53" s="76" t="n">
        <f aca="false">IF($C$4="Neattiecināmās izmaksas",IF('7a+c+n'!$Q53="N",'7a+c+n'!M53,0))</f>
        <v>0</v>
      </c>
      <c r="N53" s="76" t="n">
        <f aca="false">IF($C$4="Neattiecināmās izmaksas",IF('7a+c+n'!$Q53="N",'7a+c+n'!N53,0))</f>
        <v>0</v>
      </c>
      <c r="O53" s="76" t="n">
        <f aca="false">IF($C$4="Neattiecināmās izmaksas",IF('7a+c+n'!$Q53="N",'7a+c+n'!O53,0))</f>
        <v>0</v>
      </c>
      <c r="P53" s="76" t="n">
        <f aca="false">IF($C$4="Neattiecināmās izmaksas",IF('7a+c+n'!$Q53="N",'7a+c+n'!P53,0))</f>
        <v>0</v>
      </c>
    </row>
    <row r="54" customFormat="false" ht="11.25" hidden="false" customHeight="false" outlineLevel="0" collapsed="false">
      <c r="A54" s="72" t="n">
        <f aca="false">IF(P54=0,0,IF(COUNTBLANK(P54)=1,0,COUNTA($P$14:P54)))</f>
        <v>0</v>
      </c>
      <c r="B54" s="76" t="n">
        <f aca="false">IF($C$4="Neattiecināmās izmaksas",IF('7a+c+n'!$Q54="N",'7a+c+n'!B54,0))</f>
        <v>0</v>
      </c>
      <c r="C54" s="76" t="n">
        <f aca="false">IF($C$4="Neattiecināmās izmaksas",IF('7a+c+n'!$Q54="N",'7a+c+n'!C54,0))</f>
        <v>0</v>
      </c>
      <c r="D54" s="76" t="n">
        <f aca="false">IF($C$4="Neattiecināmās izmaksas",IF('7a+c+n'!$Q54="N",'7a+c+n'!D54,0))</f>
        <v>0</v>
      </c>
      <c r="E54" s="76"/>
      <c r="F54" s="76"/>
      <c r="G54" s="76"/>
      <c r="H54" s="76" t="n">
        <f aca="false">IF($C$4="Neattiecināmās izmaksas",IF('7a+c+n'!$Q54="N",'7a+c+n'!H54,0))</f>
        <v>0</v>
      </c>
      <c r="I54" s="76"/>
      <c r="J54" s="76"/>
      <c r="K54" s="76" t="n">
        <f aca="false">IF($C$4="Neattiecināmās izmaksas",IF('7a+c+n'!$Q54="N",'7a+c+n'!K54,0))</f>
        <v>0</v>
      </c>
      <c r="L54" s="76" t="n">
        <f aca="false">IF($C$4="Neattiecināmās izmaksas",IF('7a+c+n'!$Q54="N",'7a+c+n'!L54,0))</f>
        <v>0</v>
      </c>
      <c r="M54" s="76" t="n">
        <f aca="false">IF($C$4="Neattiecināmās izmaksas",IF('7a+c+n'!$Q54="N",'7a+c+n'!M54,0))</f>
        <v>0</v>
      </c>
      <c r="N54" s="76" t="n">
        <f aca="false">IF($C$4="Neattiecināmās izmaksas",IF('7a+c+n'!$Q54="N",'7a+c+n'!N54,0))</f>
        <v>0</v>
      </c>
      <c r="O54" s="76" t="n">
        <f aca="false">IF($C$4="Neattiecināmās izmaksas",IF('7a+c+n'!$Q54="N",'7a+c+n'!O54,0))</f>
        <v>0</v>
      </c>
      <c r="P54" s="76" t="n">
        <f aca="false">IF($C$4="Neattiecināmās izmaksas",IF('7a+c+n'!$Q54="N",'7a+c+n'!P54,0))</f>
        <v>0</v>
      </c>
    </row>
    <row r="55" customFormat="false" ht="11.25" hidden="false" customHeight="false" outlineLevel="0" collapsed="false">
      <c r="A55" s="72" t="n">
        <f aca="false">IF(P55=0,0,IF(COUNTBLANK(P55)=1,0,COUNTA($P$14:P55)))</f>
        <v>0</v>
      </c>
      <c r="B55" s="76" t="n">
        <f aca="false">IF($C$4="Neattiecināmās izmaksas",IF('7a+c+n'!$Q55="N",'7a+c+n'!B55,0))</f>
        <v>0</v>
      </c>
      <c r="C55" s="76" t="n">
        <f aca="false">IF($C$4="Neattiecināmās izmaksas",IF('7a+c+n'!$Q55="N",'7a+c+n'!C55,0))</f>
        <v>0</v>
      </c>
      <c r="D55" s="76" t="n">
        <f aca="false">IF($C$4="Neattiecināmās izmaksas",IF('7a+c+n'!$Q55="N",'7a+c+n'!D55,0))</f>
        <v>0</v>
      </c>
      <c r="E55" s="76"/>
      <c r="F55" s="76"/>
      <c r="G55" s="76"/>
      <c r="H55" s="76" t="n">
        <f aca="false">IF($C$4="Neattiecināmās izmaksas",IF('7a+c+n'!$Q55="N",'7a+c+n'!H55,0))</f>
        <v>0</v>
      </c>
      <c r="I55" s="76"/>
      <c r="J55" s="76"/>
      <c r="K55" s="76" t="n">
        <f aca="false">IF($C$4="Neattiecināmās izmaksas",IF('7a+c+n'!$Q55="N",'7a+c+n'!K55,0))</f>
        <v>0</v>
      </c>
      <c r="L55" s="76" t="n">
        <f aca="false">IF($C$4="Neattiecināmās izmaksas",IF('7a+c+n'!$Q55="N",'7a+c+n'!L55,0))</f>
        <v>0</v>
      </c>
      <c r="M55" s="76" t="n">
        <f aca="false">IF($C$4="Neattiecināmās izmaksas",IF('7a+c+n'!$Q55="N",'7a+c+n'!M55,0))</f>
        <v>0</v>
      </c>
      <c r="N55" s="76" t="n">
        <f aca="false">IF($C$4="Neattiecināmās izmaksas",IF('7a+c+n'!$Q55="N",'7a+c+n'!N55,0))</f>
        <v>0</v>
      </c>
      <c r="O55" s="76" t="n">
        <f aca="false">IF($C$4="Neattiecināmās izmaksas",IF('7a+c+n'!$Q55="N",'7a+c+n'!O55,0))</f>
        <v>0</v>
      </c>
      <c r="P55" s="76" t="n">
        <f aca="false">IF($C$4="Neattiecināmās izmaksas",IF('7a+c+n'!$Q55="N",'7a+c+n'!P55,0))</f>
        <v>0</v>
      </c>
    </row>
    <row r="56" customFormat="false" ht="11.25" hidden="false" customHeight="false" outlineLevel="0" collapsed="false">
      <c r="A56" s="72" t="n">
        <f aca="false">IF(P56=0,0,IF(COUNTBLANK(P56)=1,0,COUNTA($P$14:P56)))</f>
        <v>0</v>
      </c>
      <c r="B56" s="76" t="n">
        <f aca="false">IF($C$4="Neattiecināmās izmaksas",IF('7a+c+n'!$Q56="N",'7a+c+n'!B56,0))</f>
        <v>0</v>
      </c>
      <c r="C56" s="76" t="n">
        <f aca="false">IF($C$4="Neattiecināmās izmaksas",IF('7a+c+n'!$Q56="N",'7a+c+n'!C56,0))</f>
        <v>0</v>
      </c>
      <c r="D56" s="76" t="n">
        <f aca="false">IF($C$4="Neattiecināmās izmaksas",IF('7a+c+n'!$Q56="N",'7a+c+n'!D56,0))</f>
        <v>0</v>
      </c>
      <c r="E56" s="76"/>
      <c r="F56" s="76"/>
      <c r="G56" s="76"/>
      <c r="H56" s="76" t="n">
        <f aca="false">IF($C$4="Neattiecināmās izmaksas",IF('7a+c+n'!$Q56="N",'7a+c+n'!H56,0))</f>
        <v>0</v>
      </c>
      <c r="I56" s="76"/>
      <c r="J56" s="76"/>
      <c r="K56" s="76" t="n">
        <f aca="false">IF($C$4="Neattiecināmās izmaksas",IF('7a+c+n'!$Q56="N",'7a+c+n'!K56,0))</f>
        <v>0</v>
      </c>
      <c r="L56" s="76" t="n">
        <f aca="false">IF($C$4="Neattiecināmās izmaksas",IF('7a+c+n'!$Q56="N",'7a+c+n'!L56,0))</f>
        <v>0</v>
      </c>
      <c r="M56" s="76" t="n">
        <f aca="false">IF($C$4="Neattiecināmās izmaksas",IF('7a+c+n'!$Q56="N",'7a+c+n'!M56,0))</f>
        <v>0</v>
      </c>
      <c r="N56" s="76" t="n">
        <f aca="false">IF($C$4="Neattiecināmās izmaksas",IF('7a+c+n'!$Q56="N",'7a+c+n'!N56,0))</f>
        <v>0</v>
      </c>
      <c r="O56" s="76" t="n">
        <f aca="false">IF($C$4="Neattiecināmās izmaksas",IF('7a+c+n'!$Q56="N",'7a+c+n'!O56,0))</f>
        <v>0</v>
      </c>
      <c r="P56" s="76" t="n">
        <f aca="false">IF($C$4="Neattiecināmās izmaksas",IF('7a+c+n'!$Q56="N",'7a+c+n'!P56,0))</f>
        <v>0</v>
      </c>
    </row>
    <row r="57" customFormat="false" ht="11.25" hidden="false" customHeight="false" outlineLevel="0" collapsed="false">
      <c r="A57" s="72" t="n">
        <f aca="false">IF(P57=0,0,IF(COUNTBLANK(P57)=1,0,COUNTA($P$14:P57)))</f>
        <v>0</v>
      </c>
      <c r="B57" s="76" t="n">
        <f aca="false">IF($C$4="Neattiecināmās izmaksas",IF('7a+c+n'!$Q57="N",'7a+c+n'!B57,0))</f>
        <v>0</v>
      </c>
      <c r="C57" s="76" t="n">
        <f aca="false">IF($C$4="Neattiecināmās izmaksas",IF('7a+c+n'!$Q57="N",'7a+c+n'!C57,0))</f>
        <v>0</v>
      </c>
      <c r="D57" s="76" t="n">
        <f aca="false">IF($C$4="Neattiecināmās izmaksas",IF('7a+c+n'!$Q57="N",'7a+c+n'!D57,0))</f>
        <v>0</v>
      </c>
      <c r="E57" s="76"/>
      <c r="F57" s="76"/>
      <c r="G57" s="76"/>
      <c r="H57" s="76" t="n">
        <f aca="false">IF($C$4="Neattiecināmās izmaksas",IF('7a+c+n'!$Q57="N",'7a+c+n'!H57,0))</f>
        <v>0</v>
      </c>
      <c r="I57" s="76"/>
      <c r="J57" s="76"/>
      <c r="K57" s="76" t="n">
        <f aca="false">IF($C$4="Neattiecināmās izmaksas",IF('7a+c+n'!$Q57="N",'7a+c+n'!K57,0))</f>
        <v>0</v>
      </c>
      <c r="L57" s="76" t="n">
        <f aca="false">IF($C$4="Neattiecināmās izmaksas",IF('7a+c+n'!$Q57="N",'7a+c+n'!L57,0))</f>
        <v>0</v>
      </c>
      <c r="M57" s="76" t="n">
        <f aca="false">IF($C$4="Neattiecināmās izmaksas",IF('7a+c+n'!$Q57="N",'7a+c+n'!M57,0))</f>
        <v>0</v>
      </c>
      <c r="N57" s="76" t="n">
        <f aca="false">IF($C$4="Neattiecināmās izmaksas",IF('7a+c+n'!$Q57="N",'7a+c+n'!N57,0))</f>
        <v>0</v>
      </c>
      <c r="O57" s="76" t="n">
        <f aca="false">IF($C$4="Neattiecināmās izmaksas",IF('7a+c+n'!$Q57="N",'7a+c+n'!O57,0))</f>
        <v>0</v>
      </c>
      <c r="P57" s="76" t="n">
        <f aca="false">IF($C$4="Neattiecināmās izmaksas",IF('7a+c+n'!$Q57="N",'7a+c+n'!P57,0))</f>
        <v>0</v>
      </c>
    </row>
    <row r="58" customFormat="false" ht="11.25" hidden="false" customHeight="false" outlineLevel="0" collapsed="false">
      <c r="A58" s="72" t="n">
        <f aca="false">IF(P58=0,0,IF(COUNTBLANK(P58)=1,0,COUNTA($P$14:P58)))</f>
        <v>0</v>
      </c>
      <c r="B58" s="76" t="n">
        <f aca="false">IF($C$4="Neattiecināmās izmaksas",IF('7a+c+n'!$Q58="N",'7a+c+n'!B58,0))</f>
        <v>0</v>
      </c>
      <c r="C58" s="76" t="n">
        <f aca="false">IF($C$4="Neattiecināmās izmaksas",IF('7a+c+n'!$Q58="N",'7a+c+n'!C58,0))</f>
        <v>0</v>
      </c>
      <c r="D58" s="76" t="n">
        <f aca="false">IF($C$4="Neattiecināmās izmaksas",IF('7a+c+n'!$Q58="N",'7a+c+n'!D58,0))</f>
        <v>0</v>
      </c>
      <c r="E58" s="76"/>
      <c r="F58" s="76"/>
      <c r="G58" s="76"/>
      <c r="H58" s="76" t="n">
        <f aca="false">IF($C$4="Neattiecināmās izmaksas",IF('7a+c+n'!$Q58="N",'7a+c+n'!H58,0))</f>
        <v>0</v>
      </c>
      <c r="I58" s="76"/>
      <c r="J58" s="76"/>
      <c r="K58" s="76" t="n">
        <f aca="false">IF($C$4="Neattiecināmās izmaksas",IF('7a+c+n'!$Q58="N",'7a+c+n'!K58,0))</f>
        <v>0</v>
      </c>
      <c r="L58" s="76" t="n">
        <f aca="false">IF($C$4="Neattiecināmās izmaksas",IF('7a+c+n'!$Q58="N",'7a+c+n'!L58,0))</f>
        <v>0</v>
      </c>
      <c r="M58" s="76" t="n">
        <f aca="false">IF($C$4="Neattiecināmās izmaksas",IF('7a+c+n'!$Q58="N",'7a+c+n'!M58,0))</f>
        <v>0</v>
      </c>
      <c r="N58" s="76" t="n">
        <f aca="false">IF($C$4="Neattiecināmās izmaksas",IF('7a+c+n'!$Q58="N",'7a+c+n'!N58,0))</f>
        <v>0</v>
      </c>
      <c r="O58" s="76" t="n">
        <f aca="false">IF($C$4="Neattiecināmās izmaksas",IF('7a+c+n'!$Q58="N",'7a+c+n'!O58,0))</f>
        <v>0</v>
      </c>
      <c r="P58" s="76" t="n">
        <f aca="false">IF($C$4="Neattiecināmās izmaksas",IF('7a+c+n'!$Q58="N",'7a+c+n'!P58,0))</f>
        <v>0</v>
      </c>
    </row>
    <row r="59" customFormat="false" ht="11.25" hidden="false" customHeight="false" outlineLevel="0" collapsed="false">
      <c r="A59" s="72" t="n">
        <f aca="false">IF(P59=0,0,IF(COUNTBLANK(P59)=1,0,COUNTA($P$14:P59)))</f>
        <v>0</v>
      </c>
      <c r="B59" s="76" t="n">
        <f aca="false">IF($C$4="Neattiecināmās izmaksas",IF('7a+c+n'!$Q59="N",'7a+c+n'!B59,0))</f>
        <v>0</v>
      </c>
      <c r="C59" s="76" t="n">
        <f aca="false">IF($C$4="Neattiecināmās izmaksas",IF('7a+c+n'!$Q59="N",'7a+c+n'!C59,0))</f>
        <v>0</v>
      </c>
      <c r="D59" s="76" t="n">
        <f aca="false">IF($C$4="Neattiecināmās izmaksas",IF('7a+c+n'!$Q59="N",'7a+c+n'!D59,0))</f>
        <v>0</v>
      </c>
      <c r="E59" s="76"/>
      <c r="F59" s="76"/>
      <c r="G59" s="76"/>
      <c r="H59" s="76" t="n">
        <f aca="false">IF($C$4="Neattiecināmās izmaksas",IF('7a+c+n'!$Q59="N",'7a+c+n'!H59,0))</f>
        <v>0</v>
      </c>
      <c r="I59" s="76"/>
      <c r="J59" s="76"/>
      <c r="K59" s="76" t="n">
        <f aca="false">IF($C$4="Neattiecināmās izmaksas",IF('7a+c+n'!$Q59="N",'7a+c+n'!K59,0))</f>
        <v>0</v>
      </c>
      <c r="L59" s="76" t="n">
        <f aca="false">IF($C$4="Neattiecināmās izmaksas",IF('7a+c+n'!$Q59="N",'7a+c+n'!L59,0))</f>
        <v>0</v>
      </c>
      <c r="M59" s="76" t="n">
        <f aca="false">IF($C$4="Neattiecināmās izmaksas",IF('7a+c+n'!$Q59="N",'7a+c+n'!M59,0))</f>
        <v>0</v>
      </c>
      <c r="N59" s="76" t="n">
        <f aca="false">IF($C$4="Neattiecināmās izmaksas",IF('7a+c+n'!$Q59="N",'7a+c+n'!N59,0))</f>
        <v>0</v>
      </c>
      <c r="O59" s="76" t="n">
        <f aca="false">IF($C$4="Neattiecināmās izmaksas",IF('7a+c+n'!$Q59="N",'7a+c+n'!O59,0))</f>
        <v>0</v>
      </c>
      <c r="P59" s="76" t="n">
        <f aca="false">IF($C$4="Neattiecināmās izmaksas",IF('7a+c+n'!$Q59="N",'7a+c+n'!P59,0))</f>
        <v>0</v>
      </c>
    </row>
    <row r="60" customFormat="false" ht="11.25" hidden="false" customHeight="false" outlineLevel="0" collapsed="false">
      <c r="A60" s="72" t="n">
        <f aca="false">IF(P60=0,0,IF(COUNTBLANK(P60)=1,0,COUNTA($P$14:P60)))</f>
        <v>0</v>
      </c>
      <c r="B60" s="76" t="n">
        <f aca="false">IF($C$4="Neattiecināmās izmaksas",IF('7a+c+n'!$Q60="N",'7a+c+n'!B60,0))</f>
        <v>0</v>
      </c>
      <c r="C60" s="76" t="n">
        <f aca="false">IF($C$4="Neattiecināmās izmaksas",IF('7a+c+n'!$Q60="N",'7a+c+n'!C60,0))</f>
        <v>0</v>
      </c>
      <c r="D60" s="76" t="n">
        <f aca="false">IF($C$4="Neattiecināmās izmaksas",IF('7a+c+n'!$Q60="N",'7a+c+n'!D60,0))</f>
        <v>0</v>
      </c>
      <c r="E60" s="76"/>
      <c r="F60" s="76"/>
      <c r="G60" s="76"/>
      <c r="H60" s="76" t="n">
        <f aca="false">IF($C$4="Neattiecināmās izmaksas",IF('7a+c+n'!$Q60="N",'7a+c+n'!H60,0))</f>
        <v>0</v>
      </c>
      <c r="I60" s="76"/>
      <c r="J60" s="76"/>
      <c r="K60" s="76" t="n">
        <f aca="false">IF($C$4="Neattiecināmās izmaksas",IF('7a+c+n'!$Q60="N",'7a+c+n'!K60,0))</f>
        <v>0</v>
      </c>
      <c r="L60" s="76" t="n">
        <f aca="false">IF($C$4="Neattiecināmās izmaksas",IF('7a+c+n'!$Q60="N",'7a+c+n'!L60,0))</f>
        <v>0</v>
      </c>
      <c r="M60" s="76" t="n">
        <f aca="false">IF($C$4="Neattiecināmās izmaksas",IF('7a+c+n'!$Q60="N",'7a+c+n'!M60,0))</f>
        <v>0</v>
      </c>
      <c r="N60" s="76" t="n">
        <f aca="false">IF($C$4="Neattiecināmās izmaksas",IF('7a+c+n'!$Q60="N",'7a+c+n'!N60,0))</f>
        <v>0</v>
      </c>
      <c r="O60" s="76" t="n">
        <f aca="false">IF($C$4="Neattiecināmās izmaksas",IF('7a+c+n'!$Q60="N",'7a+c+n'!O60,0))</f>
        <v>0</v>
      </c>
      <c r="P60" s="76" t="n">
        <f aca="false">IF($C$4="Neattiecināmās izmaksas",IF('7a+c+n'!$Q60="N",'7a+c+n'!P60,0))</f>
        <v>0</v>
      </c>
    </row>
    <row r="61" customFormat="false" ht="11.25" hidden="false" customHeight="false" outlineLevel="0" collapsed="false">
      <c r="A61" s="72" t="n">
        <f aca="false">IF(P61=0,0,IF(COUNTBLANK(P61)=1,0,COUNTA($P$14:P61)))</f>
        <v>0</v>
      </c>
      <c r="B61" s="76" t="n">
        <f aca="false">IF($C$4="Neattiecināmās izmaksas",IF('7a+c+n'!$Q61="N",'7a+c+n'!B61,0))</f>
        <v>0</v>
      </c>
      <c r="C61" s="76" t="n">
        <f aca="false">IF($C$4="Neattiecināmās izmaksas",IF('7a+c+n'!$Q61="N",'7a+c+n'!C61,0))</f>
        <v>0</v>
      </c>
      <c r="D61" s="76" t="n">
        <f aca="false">IF($C$4="Neattiecināmās izmaksas",IF('7a+c+n'!$Q61="N",'7a+c+n'!D61,0))</f>
        <v>0</v>
      </c>
      <c r="E61" s="76"/>
      <c r="F61" s="76"/>
      <c r="G61" s="76"/>
      <c r="H61" s="76" t="n">
        <f aca="false">IF($C$4="Neattiecināmās izmaksas",IF('7a+c+n'!$Q61="N",'7a+c+n'!H61,0))</f>
        <v>0</v>
      </c>
      <c r="I61" s="76"/>
      <c r="J61" s="76"/>
      <c r="K61" s="76" t="n">
        <f aca="false">IF($C$4="Neattiecināmās izmaksas",IF('7a+c+n'!$Q61="N",'7a+c+n'!K61,0))</f>
        <v>0</v>
      </c>
      <c r="L61" s="76" t="n">
        <f aca="false">IF($C$4="Neattiecināmās izmaksas",IF('7a+c+n'!$Q61="N",'7a+c+n'!L61,0))</f>
        <v>0</v>
      </c>
      <c r="M61" s="76" t="n">
        <f aca="false">IF($C$4="Neattiecināmās izmaksas",IF('7a+c+n'!$Q61="N",'7a+c+n'!M61,0))</f>
        <v>0</v>
      </c>
      <c r="N61" s="76" t="n">
        <f aca="false">IF($C$4="Neattiecināmās izmaksas",IF('7a+c+n'!$Q61="N",'7a+c+n'!N61,0))</f>
        <v>0</v>
      </c>
      <c r="O61" s="76" t="n">
        <f aca="false">IF($C$4="Neattiecināmās izmaksas",IF('7a+c+n'!$Q61="N",'7a+c+n'!O61,0))</f>
        <v>0</v>
      </c>
      <c r="P61" s="76" t="n">
        <f aca="false">IF($C$4="Neattiecināmās izmaksas",IF('7a+c+n'!$Q61="N",'7a+c+n'!P61,0))</f>
        <v>0</v>
      </c>
    </row>
    <row r="62" customFormat="false" ht="11.25" hidden="false" customHeight="false" outlineLevel="0" collapsed="false">
      <c r="A62" s="72" t="n">
        <f aca="false">IF(P62=0,0,IF(COUNTBLANK(P62)=1,0,COUNTA($P$14:P62)))</f>
        <v>0</v>
      </c>
      <c r="B62" s="76" t="n">
        <f aca="false">IF($C$4="Neattiecināmās izmaksas",IF('7a+c+n'!$Q62="N",'7a+c+n'!B62,0))</f>
        <v>0</v>
      </c>
      <c r="C62" s="76" t="n">
        <f aca="false">IF($C$4="Neattiecināmās izmaksas",IF('7a+c+n'!$Q62="N",'7a+c+n'!C62,0))</f>
        <v>0</v>
      </c>
      <c r="D62" s="76" t="n">
        <f aca="false">IF($C$4="Neattiecināmās izmaksas",IF('7a+c+n'!$Q62="N",'7a+c+n'!D62,0))</f>
        <v>0</v>
      </c>
      <c r="E62" s="76"/>
      <c r="F62" s="76"/>
      <c r="G62" s="76"/>
      <c r="H62" s="76" t="n">
        <f aca="false">IF($C$4="Neattiecināmās izmaksas",IF('7a+c+n'!$Q62="N",'7a+c+n'!H62,0))</f>
        <v>0</v>
      </c>
      <c r="I62" s="76"/>
      <c r="J62" s="76"/>
      <c r="K62" s="76" t="n">
        <f aca="false">IF($C$4="Neattiecināmās izmaksas",IF('7a+c+n'!$Q62="N",'7a+c+n'!K62,0))</f>
        <v>0</v>
      </c>
      <c r="L62" s="76" t="n">
        <f aca="false">IF($C$4="Neattiecināmās izmaksas",IF('7a+c+n'!$Q62="N",'7a+c+n'!L62,0))</f>
        <v>0</v>
      </c>
      <c r="M62" s="76" t="n">
        <f aca="false">IF($C$4="Neattiecināmās izmaksas",IF('7a+c+n'!$Q62="N",'7a+c+n'!M62,0))</f>
        <v>0</v>
      </c>
      <c r="N62" s="76" t="n">
        <f aca="false">IF($C$4="Neattiecināmās izmaksas",IF('7a+c+n'!$Q62="N",'7a+c+n'!N62,0))</f>
        <v>0</v>
      </c>
      <c r="O62" s="76" t="n">
        <f aca="false">IF($C$4="Neattiecināmās izmaksas",IF('7a+c+n'!$Q62="N",'7a+c+n'!O62,0))</f>
        <v>0</v>
      </c>
      <c r="P62" s="76" t="n">
        <f aca="false">IF($C$4="Neattiecināmās izmaksas",IF('7a+c+n'!$Q62="N",'7a+c+n'!P62,0))</f>
        <v>0</v>
      </c>
    </row>
    <row r="63" customFormat="false" ht="11.25" hidden="false" customHeight="false" outlineLevel="0" collapsed="false">
      <c r="A63" s="72" t="n">
        <f aca="false">IF(P63=0,0,IF(COUNTBLANK(P63)=1,0,COUNTA($P$14:P63)))</f>
        <v>0</v>
      </c>
      <c r="B63" s="76" t="n">
        <f aca="false">IF($C$4="Neattiecināmās izmaksas",IF('7a+c+n'!$Q63="N",'7a+c+n'!B63,0))</f>
        <v>0</v>
      </c>
      <c r="C63" s="76" t="n">
        <f aca="false">IF($C$4="Neattiecināmās izmaksas",IF('7a+c+n'!$Q63="N",'7a+c+n'!C63,0))</f>
        <v>0</v>
      </c>
      <c r="D63" s="76" t="n">
        <f aca="false">IF($C$4="Neattiecināmās izmaksas",IF('7a+c+n'!$Q63="N",'7a+c+n'!D63,0))</f>
        <v>0</v>
      </c>
      <c r="E63" s="76"/>
      <c r="F63" s="76"/>
      <c r="G63" s="76"/>
      <c r="H63" s="76" t="n">
        <f aca="false">IF($C$4="Neattiecināmās izmaksas",IF('7a+c+n'!$Q63="N",'7a+c+n'!H63,0))</f>
        <v>0</v>
      </c>
      <c r="I63" s="76"/>
      <c r="J63" s="76"/>
      <c r="K63" s="76" t="n">
        <f aca="false">IF($C$4="Neattiecināmās izmaksas",IF('7a+c+n'!$Q63="N",'7a+c+n'!K63,0))</f>
        <v>0</v>
      </c>
      <c r="L63" s="76" t="n">
        <f aca="false">IF($C$4="Neattiecināmās izmaksas",IF('7a+c+n'!$Q63="N",'7a+c+n'!L63,0))</f>
        <v>0</v>
      </c>
      <c r="M63" s="76" t="n">
        <f aca="false">IF($C$4="Neattiecināmās izmaksas",IF('7a+c+n'!$Q63="N",'7a+c+n'!M63,0))</f>
        <v>0</v>
      </c>
      <c r="N63" s="76" t="n">
        <f aca="false">IF($C$4="Neattiecināmās izmaksas",IF('7a+c+n'!$Q63="N",'7a+c+n'!N63,0))</f>
        <v>0</v>
      </c>
      <c r="O63" s="76" t="n">
        <f aca="false">IF($C$4="Neattiecināmās izmaksas",IF('7a+c+n'!$Q63="N",'7a+c+n'!O63,0))</f>
        <v>0</v>
      </c>
      <c r="P63" s="76" t="n">
        <f aca="false">IF($C$4="Neattiecināmās izmaksas",IF('7a+c+n'!$Q63="N",'7a+c+n'!P63,0))</f>
        <v>0</v>
      </c>
    </row>
    <row r="64" customFormat="false" ht="11.25" hidden="false" customHeight="false" outlineLevel="0" collapsed="false">
      <c r="A64" s="72" t="n">
        <f aca="false">IF(P64=0,0,IF(COUNTBLANK(P64)=1,0,COUNTA($P$14:P64)))</f>
        <v>0</v>
      </c>
      <c r="B64" s="76" t="n">
        <f aca="false">IF($C$4="Neattiecināmās izmaksas",IF('7a+c+n'!$Q64="N",'7a+c+n'!B64,0))</f>
        <v>0</v>
      </c>
      <c r="C64" s="76" t="n">
        <f aca="false">IF($C$4="Neattiecināmās izmaksas",IF('7a+c+n'!$Q64="N",'7a+c+n'!C64,0))</f>
        <v>0</v>
      </c>
      <c r="D64" s="76" t="n">
        <f aca="false">IF($C$4="Neattiecināmās izmaksas",IF('7a+c+n'!$Q64="N",'7a+c+n'!D64,0))</f>
        <v>0</v>
      </c>
      <c r="E64" s="76"/>
      <c r="F64" s="76"/>
      <c r="G64" s="76"/>
      <c r="H64" s="76" t="n">
        <f aca="false">IF($C$4="Neattiecināmās izmaksas",IF('7a+c+n'!$Q64="N",'7a+c+n'!H64,0))</f>
        <v>0</v>
      </c>
      <c r="I64" s="76"/>
      <c r="J64" s="76"/>
      <c r="K64" s="76" t="n">
        <f aca="false">IF($C$4="Neattiecināmās izmaksas",IF('7a+c+n'!$Q64="N",'7a+c+n'!K64,0))</f>
        <v>0</v>
      </c>
      <c r="L64" s="76" t="n">
        <f aca="false">IF($C$4="Neattiecināmās izmaksas",IF('7a+c+n'!$Q64="N",'7a+c+n'!L64,0))</f>
        <v>0</v>
      </c>
      <c r="M64" s="76" t="n">
        <f aca="false">IF($C$4="Neattiecināmās izmaksas",IF('7a+c+n'!$Q64="N",'7a+c+n'!M64,0))</f>
        <v>0</v>
      </c>
      <c r="N64" s="76" t="n">
        <f aca="false">IF($C$4="Neattiecināmās izmaksas",IF('7a+c+n'!$Q64="N",'7a+c+n'!N64,0))</f>
        <v>0</v>
      </c>
      <c r="O64" s="76" t="n">
        <f aca="false">IF($C$4="Neattiecināmās izmaksas",IF('7a+c+n'!$Q64="N",'7a+c+n'!O64,0))</f>
        <v>0</v>
      </c>
      <c r="P64" s="76" t="n">
        <f aca="false">IF($C$4="Neattiecināmās izmaksas",IF('7a+c+n'!$Q64="N",'7a+c+n'!P64,0))</f>
        <v>0</v>
      </c>
    </row>
    <row r="65" customFormat="false" ht="11.25" hidden="false" customHeight="false" outlineLevel="0" collapsed="false">
      <c r="A65" s="72" t="n">
        <f aca="false">IF(P65=0,0,IF(COUNTBLANK(P65)=1,0,COUNTA($P$14:P65)))</f>
        <v>0</v>
      </c>
      <c r="B65" s="76" t="n">
        <f aca="false">IF($C$4="Neattiecināmās izmaksas",IF('7a+c+n'!$Q65="N",'7a+c+n'!B65,0))</f>
        <v>0</v>
      </c>
      <c r="C65" s="76" t="n">
        <f aca="false">IF($C$4="Neattiecināmās izmaksas",IF('7a+c+n'!$Q65="N",'7a+c+n'!C65,0))</f>
        <v>0</v>
      </c>
      <c r="D65" s="76" t="n">
        <f aca="false">IF($C$4="Neattiecināmās izmaksas",IF('7a+c+n'!$Q65="N",'7a+c+n'!D65,0))</f>
        <v>0</v>
      </c>
      <c r="E65" s="76"/>
      <c r="F65" s="76"/>
      <c r="G65" s="76"/>
      <c r="H65" s="76" t="n">
        <f aca="false">IF($C$4="Neattiecināmās izmaksas",IF('7a+c+n'!$Q65="N",'7a+c+n'!H65,0))</f>
        <v>0</v>
      </c>
      <c r="I65" s="76"/>
      <c r="J65" s="76"/>
      <c r="K65" s="76" t="n">
        <f aca="false">IF($C$4="Neattiecināmās izmaksas",IF('7a+c+n'!$Q65="N",'7a+c+n'!K65,0))</f>
        <v>0</v>
      </c>
      <c r="L65" s="76" t="n">
        <f aca="false">IF($C$4="Neattiecināmās izmaksas",IF('7a+c+n'!$Q65="N",'7a+c+n'!L65,0))</f>
        <v>0</v>
      </c>
      <c r="M65" s="76" t="n">
        <f aca="false">IF($C$4="Neattiecināmās izmaksas",IF('7a+c+n'!$Q65="N",'7a+c+n'!M65,0))</f>
        <v>0</v>
      </c>
      <c r="N65" s="76" t="n">
        <f aca="false">IF($C$4="Neattiecināmās izmaksas",IF('7a+c+n'!$Q65="N",'7a+c+n'!N65,0))</f>
        <v>0</v>
      </c>
      <c r="O65" s="76" t="n">
        <f aca="false">IF($C$4="Neattiecināmās izmaksas",IF('7a+c+n'!$Q65="N",'7a+c+n'!O65,0))</f>
        <v>0</v>
      </c>
      <c r="P65" s="76" t="n">
        <f aca="false">IF($C$4="Neattiecināmās izmaksas",IF('7a+c+n'!$Q65="N",'7a+c+n'!P65,0))</f>
        <v>0</v>
      </c>
    </row>
    <row r="66" customFormat="false" ht="11.25" hidden="false" customHeight="false" outlineLevel="0" collapsed="false">
      <c r="A66" s="72" t="n">
        <f aca="false">IF(P66=0,0,IF(COUNTBLANK(P66)=1,0,COUNTA($P$14:P66)))</f>
        <v>0</v>
      </c>
      <c r="B66" s="76" t="n">
        <f aca="false">IF($C$4="Neattiecināmās izmaksas",IF('7a+c+n'!$Q66="N",'7a+c+n'!B66,0))</f>
        <v>0</v>
      </c>
      <c r="C66" s="76" t="n">
        <f aca="false">IF($C$4="Neattiecināmās izmaksas",IF('7a+c+n'!$Q66="N",'7a+c+n'!C66,0))</f>
        <v>0</v>
      </c>
      <c r="D66" s="76" t="n">
        <f aca="false">IF($C$4="Neattiecināmās izmaksas",IF('7a+c+n'!$Q66="N",'7a+c+n'!D66,0))</f>
        <v>0</v>
      </c>
      <c r="E66" s="76"/>
      <c r="F66" s="76"/>
      <c r="G66" s="76"/>
      <c r="H66" s="76" t="n">
        <f aca="false">IF($C$4="Neattiecināmās izmaksas",IF('7a+c+n'!$Q66="N",'7a+c+n'!H66,0))</f>
        <v>0</v>
      </c>
      <c r="I66" s="76"/>
      <c r="J66" s="76"/>
      <c r="K66" s="76" t="n">
        <f aca="false">IF($C$4="Neattiecināmās izmaksas",IF('7a+c+n'!$Q66="N",'7a+c+n'!K66,0))</f>
        <v>0</v>
      </c>
      <c r="L66" s="76" t="n">
        <f aca="false">IF($C$4="Neattiecināmās izmaksas",IF('7a+c+n'!$Q66="N",'7a+c+n'!L66,0))</f>
        <v>0</v>
      </c>
      <c r="M66" s="76" t="n">
        <f aca="false">IF($C$4="Neattiecināmās izmaksas",IF('7a+c+n'!$Q66="N",'7a+c+n'!M66,0))</f>
        <v>0</v>
      </c>
      <c r="N66" s="76" t="n">
        <f aca="false">IF($C$4="Neattiecināmās izmaksas",IF('7a+c+n'!$Q66="N",'7a+c+n'!N66,0))</f>
        <v>0</v>
      </c>
      <c r="O66" s="76" t="n">
        <f aca="false">IF($C$4="Neattiecināmās izmaksas",IF('7a+c+n'!$Q66="N",'7a+c+n'!O66,0))</f>
        <v>0</v>
      </c>
      <c r="P66" s="76" t="n">
        <f aca="false">IF($C$4="Neattiecināmās izmaksas",IF('7a+c+n'!$Q66="N",'7a+c+n'!P66,0))</f>
        <v>0</v>
      </c>
    </row>
    <row r="67" customFormat="false" ht="11.25" hidden="false" customHeight="false" outlineLevel="0" collapsed="false">
      <c r="A67" s="72" t="n">
        <f aca="false">IF(P67=0,0,IF(COUNTBLANK(P67)=1,0,COUNTA($P$14:P67)))</f>
        <v>0</v>
      </c>
      <c r="B67" s="76" t="n">
        <f aca="false">IF($C$4="Neattiecināmās izmaksas",IF('7a+c+n'!$Q67="N",'7a+c+n'!B67,0))</f>
        <v>0</v>
      </c>
      <c r="C67" s="76" t="n">
        <f aca="false">IF($C$4="Neattiecināmās izmaksas",IF('7a+c+n'!$Q67="N",'7a+c+n'!C67,0))</f>
        <v>0</v>
      </c>
      <c r="D67" s="76" t="n">
        <f aca="false">IF($C$4="Neattiecināmās izmaksas",IF('7a+c+n'!$Q67="N",'7a+c+n'!D67,0))</f>
        <v>0</v>
      </c>
      <c r="E67" s="76"/>
      <c r="F67" s="76"/>
      <c r="G67" s="76"/>
      <c r="H67" s="76" t="n">
        <f aca="false">IF($C$4="Neattiecināmās izmaksas",IF('7a+c+n'!$Q67="N",'7a+c+n'!H67,0))</f>
        <v>0</v>
      </c>
      <c r="I67" s="76"/>
      <c r="J67" s="76"/>
      <c r="K67" s="76" t="n">
        <f aca="false">IF($C$4="Neattiecināmās izmaksas",IF('7a+c+n'!$Q67="N",'7a+c+n'!K67,0))</f>
        <v>0</v>
      </c>
      <c r="L67" s="76" t="n">
        <f aca="false">IF($C$4="Neattiecināmās izmaksas",IF('7a+c+n'!$Q67="N",'7a+c+n'!L67,0))</f>
        <v>0</v>
      </c>
      <c r="M67" s="76" t="n">
        <f aca="false">IF($C$4="Neattiecināmās izmaksas",IF('7a+c+n'!$Q67="N",'7a+c+n'!M67,0))</f>
        <v>0</v>
      </c>
      <c r="N67" s="76" t="n">
        <f aca="false">IF($C$4="Neattiecināmās izmaksas",IF('7a+c+n'!$Q67="N",'7a+c+n'!N67,0))</f>
        <v>0</v>
      </c>
      <c r="O67" s="76" t="n">
        <f aca="false">IF($C$4="Neattiecināmās izmaksas",IF('7a+c+n'!$Q67="N",'7a+c+n'!O67,0))</f>
        <v>0</v>
      </c>
      <c r="P67" s="76" t="n">
        <f aca="false">IF($C$4="Neattiecināmās izmaksas",IF('7a+c+n'!$Q67="N",'7a+c+n'!P67,0))</f>
        <v>0</v>
      </c>
    </row>
    <row r="68" customFormat="false" ht="11.25" hidden="false" customHeight="false" outlineLevel="0" collapsed="false">
      <c r="A68" s="72" t="n">
        <f aca="false">IF(P68=0,0,IF(COUNTBLANK(P68)=1,0,COUNTA($P$14:P68)))</f>
        <v>0</v>
      </c>
      <c r="B68" s="76" t="n">
        <f aca="false">IF($C$4="Neattiecināmās izmaksas",IF('7a+c+n'!$Q68="N",'7a+c+n'!B68,0))</f>
        <v>0</v>
      </c>
      <c r="C68" s="76" t="n">
        <f aca="false">IF($C$4="Neattiecināmās izmaksas",IF('7a+c+n'!$Q68="N",'7a+c+n'!C68,0))</f>
        <v>0</v>
      </c>
      <c r="D68" s="76" t="n">
        <f aca="false">IF($C$4="Neattiecināmās izmaksas",IF('7a+c+n'!$Q68="N",'7a+c+n'!D68,0))</f>
        <v>0</v>
      </c>
      <c r="E68" s="76"/>
      <c r="F68" s="76"/>
      <c r="G68" s="76"/>
      <c r="H68" s="76" t="n">
        <f aca="false">IF($C$4="Neattiecināmās izmaksas",IF('7a+c+n'!$Q68="N",'7a+c+n'!H68,0))</f>
        <v>0</v>
      </c>
      <c r="I68" s="76"/>
      <c r="J68" s="76"/>
      <c r="K68" s="76" t="n">
        <f aca="false">IF($C$4="Neattiecināmās izmaksas",IF('7a+c+n'!$Q68="N",'7a+c+n'!K68,0))</f>
        <v>0</v>
      </c>
      <c r="L68" s="76" t="n">
        <f aca="false">IF($C$4="Neattiecināmās izmaksas",IF('7a+c+n'!$Q68="N",'7a+c+n'!L68,0))</f>
        <v>0</v>
      </c>
      <c r="M68" s="76" t="n">
        <f aca="false">IF($C$4="Neattiecināmās izmaksas",IF('7a+c+n'!$Q68="N",'7a+c+n'!M68,0))</f>
        <v>0</v>
      </c>
      <c r="N68" s="76" t="n">
        <f aca="false">IF($C$4="Neattiecināmās izmaksas",IF('7a+c+n'!$Q68="N",'7a+c+n'!N68,0))</f>
        <v>0</v>
      </c>
      <c r="O68" s="76" t="n">
        <f aca="false">IF($C$4="Neattiecināmās izmaksas",IF('7a+c+n'!$Q68="N",'7a+c+n'!O68,0))</f>
        <v>0</v>
      </c>
      <c r="P68" s="76" t="n">
        <f aca="false">IF($C$4="Neattiecināmās izmaksas",IF('7a+c+n'!$Q68="N",'7a+c+n'!P68,0))</f>
        <v>0</v>
      </c>
    </row>
    <row r="69" customFormat="false" ht="11.25" hidden="false" customHeight="false" outlineLevel="0" collapsed="false">
      <c r="A69" s="72" t="n">
        <f aca="false">IF(P69=0,0,IF(COUNTBLANK(P69)=1,0,COUNTA($P$14:P69)))</f>
        <v>0</v>
      </c>
      <c r="B69" s="76" t="n">
        <f aca="false">IF($C$4="Neattiecināmās izmaksas",IF('7a+c+n'!$Q69="N",'7a+c+n'!B69,0))</f>
        <v>0</v>
      </c>
      <c r="C69" s="76" t="n">
        <f aca="false">IF($C$4="Neattiecināmās izmaksas",IF('7a+c+n'!$Q69="N",'7a+c+n'!C69,0))</f>
        <v>0</v>
      </c>
      <c r="D69" s="76" t="n">
        <f aca="false">IF($C$4="Neattiecināmās izmaksas",IF('7a+c+n'!$Q69="N",'7a+c+n'!D69,0))</f>
        <v>0</v>
      </c>
      <c r="E69" s="76"/>
      <c r="F69" s="76"/>
      <c r="G69" s="76"/>
      <c r="H69" s="76" t="n">
        <f aca="false">IF($C$4="Neattiecināmās izmaksas",IF('7a+c+n'!$Q69="N",'7a+c+n'!H69,0))</f>
        <v>0</v>
      </c>
      <c r="I69" s="76"/>
      <c r="J69" s="76"/>
      <c r="K69" s="76" t="n">
        <f aca="false">IF($C$4="Neattiecināmās izmaksas",IF('7a+c+n'!$Q69="N",'7a+c+n'!K69,0))</f>
        <v>0</v>
      </c>
      <c r="L69" s="76" t="n">
        <f aca="false">IF($C$4="Neattiecināmās izmaksas",IF('7a+c+n'!$Q69="N",'7a+c+n'!L69,0))</f>
        <v>0</v>
      </c>
      <c r="M69" s="76" t="n">
        <f aca="false">IF($C$4="Neattiecināmās izmaksas",IF('7a+c+n'!$Q69="N",'7a+c+n'!M69,0))</f>
        <v>0</v>
      </c>
      <c r="N69" s="76" t="n">
        <f aca="false">IF($C$4="Neattiecināmās izmaksas",IF('7a+c+n'!$Q69="N",'7a+c+n'!N69,0))</f>
        <v>0</v>
      </c>
      <c r="O69" s="76" t="n">
        <f aca="false">IF($C$4="Neattiecināmās izmaksas",IF('7a+c+n'!$Q69="N",'7a+c+n'!O69,0))</f>
        <v>0</v>
      </c>
      <c r="P69" s="76" t="n">
        <f aca="false">IF($C$4="Neattiecināmās izmaksas",IF('7a+c+n'!$Q69="N",'7a+c+n'!P69,0))</f>
        <v>0</v>
      </c>
    </row>
    <row r="70" customFormat="false" ht="11.25" hidden="false" customHeight="false" outlineLevel="0" collapsed="false">
      <c r="A70" s="72" t="n">
        <f aca="false">IF(P70=0,0,IF(COUNTBLANK(P70)=1,0,COUNTA($P$14:P70)))</f>
        <v>0</v>
      </c>
      <c r="B70" s="76" t="n">
        <f aca="false">IF($C$4="Neattiecināmās izmaksas",IF('7a+c+n'!$Q70="N",'7a+c+n'!B70,0))</f>
        <v>0</v>
      </c>
      <c r="C70" s="76" t="n">
        <f aca="false">IF($C$4="Neattiecināmās izmaksas",IF('7a+c+n'!$Q70="N",'7a+c+n'!C70,0))</f>
        <v>0</v>
      </c>
      <c r="D70" s="76" t="n">
        <f aca="false">IF($C$4="Neattiecināmās izmaksas",IF('7a+c+n'!$Q70="N",'7a+c+n'!D70,0))</f>
        <v>0</v>
      </c>
      <c r="E70" s="76"/>
      <c r="F70" s="76"/>
      <c r="G70" s="76"/>
      <c r="H70" s="76" t="n">
        <f aca="false">IF($C$4="Neattiecināmās izmaksas",IF('7a+c+n'!$Q70="N",'7a+c+n'!H70,0))</f>
        <v>0</v>
      </c>
      <c r="I70" s="76"/>
      <c r="J70" s="76"/>
      <c r="K70" s="76" t="n">
        <f aca="false">IF($C$4="Neattiecināmās izmaksas",IF('7a+c+n'!$Q70="N",'7a+c+n'!K70,0))</f>
        <v>0</v>
      </c>
      <c r="L70" s="76" t="n">
        <f aca="false">IF($C$4="Neattiecināmās izmaksas",IF('7a+c+n'!$Q70="N",'7a+c+n'!L70,0))</f>
        <v>0</v>
      </c>
      <c r="M70" s="76" t="n">
        <f aca="false">IF($C$4="Neattiecināmās izmaksas",IF('7a+c+n'!$Q70="N",'7a+c+n'!M70,0))</f>
        <v>0</v>
      </c>
      <c r="N70" s="76" t="n">
        <f aca="false">IF($C$4="Neattiecināmās izmaksas",IF('7a+c+n'!$Q70="N",'7a+c+n'!N70,0))</f>
        <v>0</v>
      </c>
      <c r="O70" s="76" t="n">
        <f aca="false">IF($C$4="Neattiecināmās izmaksas",IF('7a+c+n'!$Q70="N",'7a+c+n'!O70,0))</f>
        <v>0</v>
      </c>
      <c r="P70" s="76" t="n">
        <f aca="false">IF($C$4="Neattiecināmās izmaksas",IF('7a+c+n'!$Q70="N",'7a+c+n'!P70,0))</f>
        <v>0</v>
      </c>
    </row>
    <row r="71" customFormat="false" ht="11.25" hidden="false" customHeight="false" outlineLevel="0" collapsed="false">
      <c r="A71" s="72" t="n">
        <f aca="false">IF(P71=0,0,IF(COUNTBLANK(P71)=1,0,COUNTA($P$14:P71)))</f>
        <v>0</v>
      </c>
      <c r="B71" s="76" t="n">
        <f aca="false">IF($C$4="Neattiecināmās izmaksas",IF('7a+c+n'!$Q71="N",'7a+c+n'!B71,0))</f>
        <v>0</v>
      </c>
      <c r="C71" s="76" t="n">
        <f aca="false">IF($C$4="Neattiecināmās izmaksas",IF('7a+c+n'!$Q71="N",'7a+c+n'!C71,0))</f>
        <v>0</v>
      </c>
      <c r="D71" s="76" t="n">
        <f aca="false">IF($C$4="Neattiecināmās izmaksas",IF('7a+c+n'!$Q71="N",'7a+c+n'!D71,0))</f>
        <v>0</v>
      </c>
      <c r="E71" s="76"/>
      <c r="F71" s="76"/>
      <c r="G71" s="76"/>
      <c r="H71" s="76" t="n">
        <f aca="false">IF($C$4="Neattiecināmās izmaksas",IF('7a+c+n'!$Q71="N",'7a+c+n'!H71,0))</f>
        <v>0</v>
      </c>
      <c r="I71" s="76"/>
      <c r="J71" s="76"/>
      <c r="K71" s="76" t="n">
        <f aca="false">IF($C$4="Neattiecināmās izmaksas",IF('7a+c+n'!$Q71="N",'7a+c+n'!K71,0))</f>
        <v>0</v>
      </c>
      <c r="L71" s="76" t="n">
        <f aca="false">IF($C$4="Neattiecināmās izmaksas",IF('7a+c+n'!$Q71="N",'7a+c+n'!L71,0))</f>
        <v>0</v>
      </c>
      <c r="M71" s="76" t="n">
        <f aca="false">IF($C$4="Neattiecināmās izmaksas",IF('7a+c+n'!$Q71="N",'7a+c+n'!M71,0))</f>
        <v>0</v>
      </c>
      <c r="N71" s="76" t="n">
        <f aca="false">IF($C$4="Neattiecināmās izmaksas",IF('7a+c+n'!$Q71="N",'7a+c+n'!N71,0))</f>
        <v>0</v>
      </c>
      <c r="O71" s="76" t="n">
        <f aca="false">IF($C$4="Neattiecināmās izmaksas",IF('7a+c+n'!$Q71="N",'7a+c+n'!O71,0))</f>
        <v>0</v>
      </c>
      <c r="P71" s="76" t="n">
        <f aca="false">IF($C$4="Neattiecināmās izmaksas",IF('7a+c+n'!$Q71="N",'7a+c+n'!P71,0))</f>
        <v>0</v>
      </c>
    </row>
    <row r="72" customFormat="false" ht="11.25" hidden="false" customHeight="false" outlineLevel="0" collapsed="false">
      <c r="A72" s="72" t="n">
        <f aca="false">IF(P72=0,0,IF(COUNTBLANK(P72)=1,0,COUNTA($P$14:P72)))</f>
        <v>0</v>
      </c>
      <c r="B72" s="76" t="n">
        <f aca="false">IF($C$4="Neattiecināmās izmaksas",IF('7a+c+n'!$Q72="N",'7a+c+n'!B72,0))</f>
        <v>0</v>
      </c>
      <c r="C72" s="76" t="n">
        <f aca="false">IF($C$4="Neattiecināmās izmaksas",IF('7a+c+n'!$Q72="N",'7a+c+n'!C72,0))</f>
        <v>0</v>
      </c>
      <c r="D72" s="76" t="n">
        <f aca="false">IF($C$4="Neattiecināmās izmaksas",IF('7a+c+n'!$Q72="N",'7a+c+n'!D72,0))</f>
        <v>0</v>
      </c>
      <c r="E72" s="76"/>
      <c r="F72" s="76"/>
      <c r="G72" s="76"/>
      <c r="H72" s="76" t="n">
        <f aca="false">IF($C$4="Neattiecināmās izmaksas",IF('7a+c+n'!$Q72="N",'7a+c+n'!H72,0))</f>
        <v>0</v>
      </c>
      <c r="I72" s="76"/>
      <c r="J72" s="76"/>
      <c r="K72" s="76" t="n">
        <f aca="false">IF($C$4="Neattiecināmās izmaksas",IF('7a+c+n'!$Q72="N",'7a+c+n'!K72,0))</f>
        <v>0</v>
      </c>
      <c r="L72" s="76" t="n">
        <f aca="false">IF($C$4="Neattiecināmās izmaksas",IF('7a+c+n'!$Q72="N",'7a+c+n'!L72,0))</f>
        <v>0</v>
      </c>
      <c r="M72" s="76" t="n">
        <f aca="false">IF($C$4="Neattiecināmās izmaksas",IF('7a+c+n'!$Q72="N",'7a+c+n'!M72,0))</f>
        <v>0</v>
      </c>
      <c r="N72" s="76" t="n">
        <f aca="false">IF($C$4="Neattiecināmās izmaksas",IF('7a+c+n'!$Q72="N",'7a+c+n'!N72,0))</f>
        <v>0</v>
      </c>
      <c r="O72" s="76" t="n">
        <f aca="false">IF($C$4="Neattiecināmās izmaksas",IF('7a+c+n'!$Q72="N",'7a+c+n'!O72,0))</f>
        <v>0</v>
      </c>
      <c r="P72" s="76" t="n">
        <f aca="false">IF($C$4="Neattiecināmās izmaksas",IF('7a+c+n'!$Q72="N",'7a+c+n'!P72,0))</f>
        <v>0</v>
      </c>
    </row>
    <row r="73" customFormat="false" ht="11.25" hidden="false" customHeight="false" outlineLevel="0" collapsed="false">
      <c r="A73" s="72" t="n">
        <f aca="false">IF(P73=0,0,IF(COUNTBLANK(P73)=1,0,COUNTA($P$14:P73)))</f>
        <v>0</v>
      </c>
      <c r="B73" s="76" t="n">
        <f aca="false">IF($C$4="Neattiecināmās izmaksas",IF('7a+c+n'!$Q73="N",'7a+c+n'!B73,0))</f>
        <v>0</v>
      </c>
      <c r="C73" s="76" t="n">
        <f aca="false">IF($C$4="Neattiecināmās izmaksas",IF('7a+c+n'!$Q73="N",'7a+c+n'!C73,0))</f>
        <v>0</v>
      </c>
      <c r="D73" s="76" t="n">
        <f aca="false">IF($C$4="Neattiecināmās izmaksas",IF('7a+c+n'!$Q73="N",'7a+c+n'!D73,0))</f>
        <v>0</v>
      </c>
      <c r="E73" s="76"/>
      <c r="F73" s="76"/>
      <c r="G73" s="76"/>
      <c r="H73" s="76" t="n">
        <f aca="false">IF($C$4="Neattiecināmās izmaksas",IF('7a+c+n'!$Q73="N",'7a+c+n'!H73,0))</f>
        <v>0</v>
      </c>
      <c r="I73" s="76"/>
      <c r="J73" s="76"/>
      <c r="K73" s="76" t="n">
        <f aca="false">IF($C$4="Neattiecināmās izmaksas",IF('7a+c+n'!$Q73="N",'7a+c+n'!K73,0))</f>
        <v>0</v>
      </c>
      <c r="L73" s="76" t="n">
        <f aca="false">IF($C$4="Neattiecināmās izmaksas",IF('7a+c+n'!$Q73="N",'7a+c+n'!L73,0))</f>
        <v>0</v>
      </c>
      <c r="M73" s="76" t="n">
        <f aca="false">IF($C$4="Neattiecināmās izmaksas",IF('7a+c+n'!$Q73="N",'7a+c+n'!M73,0))</f>
        <v>0</v>
      </c>
      <c r="N73" s="76" t="n">
        <f aca="false">IF($C$4="Neattiecināmās izmaksas",IF('7a+c+n'!$Q73="N",'7a+c+n'!N73,0))</f>
        <v>0</v>
      </c>
      <c r="O73" s="76" t="n">
        <f aca="false">IF($C$4="Neattiecināmās izmaksas",IF('7a+c+n'!$Q73="N",'7a+c+n'!O73,0))</f>
        <v>0</v>
      </c>
      <c r="P73" s="76" t="n">
        <f aca="false">IF($C$4="Neattiecināmās izmaksas",IF('7a+c+n'!$Q73="N",'7a+c+n'!P73,0))</f>
        <v>0</v>
      </c>
    </row>
    <row r="74" customFormat="false" ht="11.25" hidden="false" customHeight="false" outlineLevel="0" collapsed="false">
      <c r="A74" s="72" t="n">
        <f aca="false">IF(P74=0,0,IF(COUNTBLANK(P74)=1,0,COUNTA($P$14:P74)))</f>
        <v>0</v>
      </c>
      <c r="B74" s="76" t="n">
        <f aca="false">IF($C$4="Neattiecināmās izmaksas",IF('7a+c+n'!$Q74="N",'7a+c+n'!B74,0))</f>
        <v>0</v>
      </c>
      <c r="C74" s="76" t="n">
        <f aca="false">IF($C$4="Neattiecināmās izmaksas",IF('7a+c+n'!$Q74="N",'7a+c+n'!C74,0))</f>
        <v>0</v>
      </c>
      <c r="D74" s="76" t="n">
        <f aca="false">IF($C$4="Neattiecināmās izmaksas",IF('7a+c+n'!$Q74="N",'7a+c+n'!D74,0))</f>
        <v>0</v>
      </c>
      <c r="E74" s="76"/>
      <c r="F74" s="76"/>
      <c r="G74" s="76"/>
      <c r="H74" s="76" t="n">
        <f aca="false">IF($C$4="Neattiecināmās izmaksas",IF('7a+c+n'!$Q74="N",'7a+c+n'!H74,0))</f>
        <v>0</v>
      </c>
      <c r="I74" s="76"/>
      <c r="J74" s="76"/>
      <c r="K74" s="76" t="n">
        <f aca="false">IF($C$4="Neattiecināmās izmaksas",IF('7a+c+n'!$Q74="N",'7a+c+n'!K74,0))</f>
        <v>0</v>
      </c>
      <c r="L74" s="76" t="n">
        <f aca="false">IF($C$4="Neattiecināmās izmaksas",IF('7a+c+n'!$Q74="N",'7a+c+n'!L74,0))</f>
        <v>0</v>
      </c>
      <c r="M74" s="76" t="n">
        <f aca="false">IF($C$4="Neattiecināmās izmaksas",IF('7a+c+n'!$Q74="N",'7a+c+n'!M74,0))</f>
        <v>0</v>
      </c>
      <c r="N74" s="76" t="n">
        <f aca="false">IF($C$4="Neattiecināmās izmaksas",IF('7a+c+n'!$Q74="N",'7a+c+n'!N74,0))</f>
        <v>0</v>
      </c>
      <c r="O74" s="76" t="n">
        <f aca="false">IF($C$4="Neattiecināmās izmaksas",IF('7a+c+n'!$Q74="N",'7a+c+n'!O74,0))</f>
        <v>0</v>
      </c>
      <c r="P74" s="76" t="n">
        <f aca="false">IF($C$4="Neattiecināmās izmaksas",IF('7a+c+n'!$Q74="N",'7a+c+n'!P74,0))</f>
        <v>0</v>
      </c>
    </row>
    <row r="75" customFormat="false" ht="11.25" hidden="false" customHeight="false" outlineLevel="0" collapsed="false">
      <c r="A75" s="72" t="n">
        <f aca="false">IF(P75=0,0,IF(COUNTBLANK(P75)=1,0,COUNTA($P$14:P75)))</f>
        <v>0</v>
      </c>
      <c r="B75" s="76" t="n">
        <f aca="false">IF($C$4="Neattiecināmās izmaksas",IF('7a+c+n'!$Q75="N",'7a+c+n'!B75,0))</f>
        <v>0</v>
      </c>
      <c r="C75" s="76" t="n">
        <f aca="false">IF($C$4="Neattiecināmās izmaksas",IF('7a+c+n'!$Q75="N",'7a+c+n'!C75,0))</f>
        <v>0</v>
      </c>
      <c r="D75" s="76" t="n">
        <f aca="false">IF($C$4="Neattiecināmās izmaksas",IF('7a+c+n'!$Q75="N",'7a+c+n'!D75,0))</f>
        <v>0</v>
      </c>
      <c r="E75" s="76"/>
      <c r="F75" s="76"/>
      <c r="G75" s="76"/>
      <c r="H75" s="76" t="n">
        <f aca="false">IF($C$4="Neattiecināmās izmaksas",IF('7a+c+n'!$Q75="N",'7a+c+n'!H75,0))</f>
        <v>0</v>
      </c>
      <c r="I75" s="76"/>
      <c r="J75" s="76"/>
      <c r="K75" s="76" t="n">
        <f aca="false">IF($C$4="Neattiecināmās izmaksas",IF('7a+c+n'!$Q75="N",'7a+c+n'!K75,0))</f>
        <v>0</v>
      </c>
      <c r="L75" s="76" t="n">
        <f aca="false">IF($C$4="Neattiecināmās izmaksas",IF('7a+c+n'!$Q75="N",'7a+c+n'!L75,0))</f>
        <v>0</v>
      </c>
      <c r="M75" s="76" t="n">
        <f aca="false">IF($C$4="Neattiecināmās izmaksas",IF('7a+c+n'!$Q75="N",'7a+c+n'!M75,0))</f>
        <v>0</v>
      </c>
      <c r="N75" s="76" t="n">
        <f aca="false">IF($C$4="Neattiecināmās izmaksas",IF('7a+c+n'!$Q75="N",'7a+c+n'!N75,0))</f>
        <v>0</v>
      </c>
      <c r="O75" s="76" t="n">
        <f aca="false">IF($C$4="Neattiecināmās izmaksas",IF('7a+c+n'!$Q75="N",'7a+c+n'!O75,0))</f>
        <v>0</v>
      </c>
      <c r="P75" s="76" t="n">
        <f aca="false">IF($C$4="Neattiecināmās izmaksas",IF('7a+c+n'!$Q75="N",'7a+c+n'!P75,0))</f>
        <v>0</v>
      </c>
    </row>
    <row r="76" customFormat="false" ht="11.25" hidden="false" customHeight="false" outlineLevel="0" collapsed="false">
      <c r="A76" s="72" t="n">
        <f aca="false">IF(P76=0,0,IF(COUNTBLANK(P76)=1,0,COUNTA($P$14:P76)))</f>
        <v>0</v>
      </c>
      <c r="B76" s="76" t="n">
        <f aca="false">IF($C$4="Neattiecināmās izmaksas",IF('7a+c+n'!$Q76="N",'7a+c+n'!B76,0))</f>
        <v>0</v>
      </c>
      <c r="C76" s="76" t="n">
        <f aca="false">IF($C$4="Neattiecināmās izmaksas",IF('7a+c+n'!$Q76="N",'7a+c+n'!C76,0))</f>
        <v>0</v>
      </c>
      <c r="D76" s="76" t="n">
        <f aca="false">IF($C$4="Neattiecināmās izmaksas",IF('7a+c+n'!$Q76="N",'7a+c+n'!D76,0))</f>
        <v>0</v>
      </c>
      <c r="E76" s="76"/>
      <c r="F76" s="76"/>
      <c r="G76" s="76"/>
      <c r="H76" s="76" t="n">
        <f aca="false">IF($C$4="Neattiecināmās izmaksas",IF('7a+c+n'!$Q76="N",'7a+c+n'!H76,0))</f>
        <v>0</v>
      </c>
      <c r="I76" s="76"/>
      <c r="J76" s="76"/>
      <c r="K76" s="76" t="n">
        <f aca="false">IF($C$4="Neattiecināmās izmaksas",IF('7a+c+n'!$Q76="N",'7a+c+n'!K76,0))</f>
        <v>0</v>
      </c>
      <c r="L76" s="76" t="n">
        <f aca="false">IF($C$4="Neattiecināmās izmaksas",IF('7a+c+n'!$Q76="N",'7a+c+n'!L76,0))</f>
        <v>0</v>
      </c>
      <c r="M76" s="76" t="n">
        <f aca="false">IF($C$4="Neattiecināmās izmaksas",IF('7a+c+n'!$Q76="N",'7a+c+n'!M76,0))</f>
        <v>0</v>
      </c>
      <c r="N76" s="76" t="n">
        <f aca="false">IF($C$4="Neattiecināmās izmaksas",IF('7a+c+n'!$Q76="N",'7a+c+n'!N76,0))</f>
        <v>0</v>
      </c>
      <c r="O76" s="76" t="n">
        <f aca="false">IF($C$4="Neattiecināmās izmaksas",IF('7a+c+n'!$Q76="N",'7a+c+n'!O76,0))</f>
        <v>0</v>
      </c>
      <c r="P76" s="76" t="n">
        <f aca="false">IF($C$4="Neattiecināmās izmaksas",IF('7a+c+n'!$Q76="N",'7a+c+n'!P76,0))</f>
        <v>0</v>
      </c>
    </row>
    <row r="77" customFormat="false" ht="11.25" hidden="false" customHeight="false" outlineLevel="0" collapsed="false">
      <c r="A77" s="72" t="n">
        <f aca="false">IF(P77=0,0,IF(COUNTBLANK(P77)=1,0,COUNTA($P$14:P77)))</f>
        <v>0</v>
      </c>
      <c r="B77" s="76" t="n">
        <f aca="false">IF($C$4="Neattiecināmās izmaksas",IF('7a+c+n'!$Q77="N",'7a+c+n'!B77,0))</f>
        <v>0</v>
      </c>
      <c r="C77" s="76" t="n">
        <f aca="false">IF($C$4="Neattiecināmās izmaksas",IF('7a+c+n'!$Q77="N",'7a+c+n'!C77,0))</f>
        <v>0</v>
      </c>
      <c r="D77" s="76" t="n">
        <f aca="false">IF($C$4="Neattiecināmās izmaksas",IF('7a+c+n'!$Q77="N",'7a+c+n'!D77,0))</f>
        <v>0</v>
      </c>
      <c r="E77" s="76"/>
      <c r="F77" s="76"/>
      <c r="G77" s="76"/>
      <c r="H77" s="76" t="n">
        <f aca="false">IF($C$4="Neattiecināmās izmaksas",IF('7a+c+n'!$Q77="N",'7a+c+n'!H77,0))</f>
        <v>0</v>
      </c>
      <c r="I77" s="76"/>
      <c r="J77" s="76"/>
      <c r="K77" s="76" t="n">
        <f aca="false">IF($C$4="Neattiecināmās izmaksas",IF('7a+c+n'!$Q77="N",'7a+c+n'!K77,0))</f>
        <v>0</v>
      </c>
      <c r="L77" s="76" t="n">
        <f aca="false">IF($C$4="Neattiecināmās izmaksas",IF('7a+c+n'!$Q77="N",'7a+c+n'!L77,0))</f>
        <v>0</v>
      </c>
      <c r="M77" s="76" t="n">
        <f aca="false">IF($C$4="Neattiecināmās izmaksas",IF('7a+c+n'!$Q77="N",'7a+c+n'!M77,0))</f>
        <v>0</v>
      </c>
      <c r="N77" s="76" t="n">
        <f aca="false">IF($C$4="Neattiecināmās izmaksas",IF('7a+c+n'!$Q77="N",'7a+c+n'!N77,0))</f>
        <v>0</v>
      </c>
      <c r="O77" s="76" t="n">
        <f aca="false">IF($C$4="Neattiecināmās izmaksas",IF('7a+c+n'!$Q77="N",'7a+c+n'!O77,0))</f>
        <v>0</v>
      </c>
      <c r="P77" s="76" t="n">
        <f aca="false">IF($C$4="Neattiecināmās izmaksas",IF('7a+c+n'!$Q77="N",'7a+c+n'!P77,0))</f>
        <v>0</v>
      </c>
    </row>
    <row r="78" customFormat="false" ht="11.25" hidden="false" customHeight="false" outlineLevel="0" collapsed="false">
      <c r="A78" s="72" t="n">
        <f aca="false">IF(P78=0,0,IF(COUNTBLANK(P78)=1,0,COUNTA($P$14:P78)))</f>
        <v>0</v>
      </c>
      <c r="B78" s="76" t="n">
        <f aca="false">IF($C$4="Neattiecināmās izmaksas",IF('7a+c+n'!$Q78="N",'7a+c+n'!B78,0))</f>
        <v>0</v>
      </c>
      <c r="C78" s="76" t="n">
        <f aca="false">IF($C$4="Neattiecināmās izmaksas",IF('7a+c+n'!$Q78="N",'7a+c+n'!C78,0))</f>
        <v>0</v>
      </c>
      <c r="D78" s="76" t="n">
        <f aca="false">IF($C$4="Neattiecināmās izmaksas",IF('7a+c+n'!$Q78="N",'7a+c+n'!D78,0))</f>
        <v>0</v>
      </c>
      <c r="E78" s="76"/>
      <c r="F78" s="76"/>
      <c r="G78" s="76"/>
      <c r="H78" s="76" t="n">
        <f aca="false">IF($C$4="Neattiecināmās izmaksas",IF('7a+c+n'!$Q78="N",'7a+c+n'!H78,0))</f>
        <v>0</v>
      </c>
      <c r="I78" s="76"/>
      <c r="J78" s="76"/>
      <c r="K78" s="76" t="n">
        <f aca="false">IF($C$4="Neattiecināmās izmaksas",IF('7a+c+n'!$Q78="N",'7a+c+n'!K78,0))</f>
        <v>0</v>
      </c>
      <c r="L78" s="76" t="n">
        <f aca="false">IF($C$4="Neattiecināmās izmaksas",IF('7a+c+n'!$Q78="N",'7a+c+n'!L78,0))</f>
        <v>0</v>
      </c>
      <c r="M78" s="76" t="n">
        <f aca="false">IF($C$4="Neattiecināmās izmaksas",IF('7a+c+n'!$Q78="N",'7a+c+n'!M78,0))</f>
        <v>0</v>
      </c>
      <c r="N78" s="76" t="n">
        <f aca="false">IF($C$4="Neattiecināmās izmaksas",IF('7a+c+n'!$Q78="N",'7a+c+n'!N78,0))</f>
        <v>0</v>
      </c>
      <c r="O78" s="76" t="n">
        <f aca="false">IF($C$4="Neattiecināmās izmaksas",IF('7a+c+n'!$Q78="N",'7a+c+n'!O78,0))</f>
        <v>0</v>
      </c>
      <c r="P78" s="76" t="n">
        <f aca="false">IF($C$4="Neattiecināmās izmaksas",IF('7a+c+n'!$Q78="N",'7a+c+n'!P78,0))</f>
        <v>0</v>
      </c>
    </row>
    <row r="79" customFormat="false" ht="11.25" hidden="false" customHeight="false" outlineLevel="0" collapsed="false">
      <c r="A79" s="72" t="n">
        <f aca="false">IF(P79=0,0,IF(COUNTBLANK(P79)=1,0,COUNTA($P$14:P79)))</f>
        <v>0</v>
      </c>
      <c r="B79" s="76" t="n">
        <f aca="false">IF($C$4="Neattiecināmās izmaksas",IF('7a+c+n'!$Q79="N",'7a+c+n'!B79,0))</f>
        <v>0</v>
      </c>
      <c r="C79" s="76" t="n">
        <f aca="false">IF($C$4="Neattiecināmās izmaksas",IF('7a+c+n'!$Q79="N",'7a+c+n'!C79,0))</f>
        <v>0</v>
      </c>
      <c r="D79" s="76" t="n">
        <f aca="false">IF($C$4="Neattiecināmās izmaksas",IF('7a+c+n'!$Q79="N",'7a+c+n'!D79,0))</f>
        <v>0</v>
      </c>
      <c r="E79" s="76"/>
      <c r="F79" s="76"/>
      <c r="G79" s="76"/>
      <c r="H79" s="76" t="n">
        <f aca="false">IF($C$4="Neattiecināmās izmaksas",IF('7a+c+n'!$Q79="N",'7a+c+n'!H79,0))</f>
        <v>0</v>
      </c>
      <c r="I79" s="76"/>
      <c r="J79" s="76"/>
      <c r="K79" s="76" t="n">
        <f aca="false">IF($C$4="Neattiecināmās izmaksas",IF('7a+c+n'!$Q79="N",'7a+c+n'!K79,0))</f>
        <v>0</v>
      </c>
      <c r="L79" s="76" t="n">
        <f aca="false">IF($C$4="Neattiecināmās izmaksas",IF('7a+c+n'!$Q79="N",'7a+c+n'!L79,0))</f>
        <v>0</v>
      </c>
      <c r="M79" s="76" t="n">
        <f aca="false">IF($C$4="Neattiecināmās izmaksas",IF('7a+c+n'!$Q79="N",'7a+c+n'!M79,0))</f>
        <v>0</v>
      </c>
      <c r="N79" s="76" t="n">
        <f aca="false">IF($C$4="Neattiecināmās izmaksas",IF('7a+c+n'!$Q79="N",'7a+c+n'!N79,0))</f>
        <v>0</v>
      </c>
      <c r="O79" s="76" t="n">
        <f aca="false">IF($C$4="Neattiecināmās izmaksas",IF('7a+c+n'!$Q79="N",'7a+c+n'!O79,0))</f>
        <v>0</v>
      </c>
      <c r="P79" s="76" t="n">
        <f aca="false">IF($C$4="Neattiecināmās izmaksas",IF('7a+c+n'!$Q79="N",'7a+c+n'!P79,0))</f>
        <v>0</v>
      </c>
    </row>
    <row r="80" customFormat="false" ht="11.25" hidden="false" customHeight="false" outlineLevel="0" collapsed="false">
      <c r="A80" s="72" t="n">
        <f aca="false">IF(P80=0,0,IF(COUNTBLANK(P80)=1,0,COUNTA($P$14:P80)))</f>
        <v>0</v>
      </c>
      <c r="B80" s="76" t="n">
        <f aca="false">IF($C$4="Neattiecināmās izmaksas",IF('7a+c+n'!$Q80="N",'7a+c+n'!B80,0))</f>
        <v>0</v>
      </c>
      <c r="C80" s="76" t="n">
        <f aca="false">IF($C$4="Neattiecināmās izmaksas",IF('7a+c+n'!$Q80="N",'7a+c+n'!C80,0))</f>
        <v>0</v>
      </c>
      <c r="D80" s="76" t="n">
        <f aca="false">IF($C$4="Neattiecināmās izmaksas",IF('7a+c+n'!$Q80="N",'7a+c+n'!D80,0))</f>
        <v>0</v>
      </c>
      <c r="E80" s="76"/>
      <c r="F80" s="76"/>
      <c r="G80" s="76"/>
      <c r="H80" s="76" t="n">
        <f aca="false">IF($C$4="Neattiecināmās izmaksas",IF('7a+c+n'!$Q80="N",'7a+c+n'!H80,0))</f>
        <v>0</v>
      </c>
      <c r="I80" s="76"/>
      <c r="J80" s="76"/>
      <c r="K80" s="76" t="n">
        <f aca="false">IF($C$4="Neattiecināmās izmaksas",IF('7a+c+n'!$Q80="N",'7a+c+n'!K80,0))</f>
        <v>0</v>
      </c>
      <c r="L80" s="76" t="n">
        <f aca="false">IF($C$4="Neattiecināmās izmaksas",IF('7a+c+n'!$Q80="N",'7a+c+n'!L80,0))</f>
        <v>0</v>
      </c>
      <c r="M80" s="76" t="n">
        <f aca="false">IF($C$4="Neattiecināmās izmaksas",IF('7a+c+n'!$Q80="N",'7a+c+n'!M80,0))</f>
        <v>0</v>
      </c>
      <c r="N80" s="76" t="n">
        <f aca="false">IF($C$4="Neattiecināmās izmaksas",IF('7a+c+n'!$Q80="N",'7a+c+n'!N80,0))</f>
        <v>0</v>
      </c>
      <c r="O80" s="76" t="n">
        <f aca="false">IF($C$4="Neattiecināmās izmaksas",IF('7a+c+n'!$Q80="N",'7a+c+n'!O80,0))</f>
        <v>0</v>
      </c>
      <c r="P80" s="76" t="n">
        <f aca="false">IF($C$4="Neattiecināmās izmaksas",IF('7a+c+n'!$Q80="N",'7a+c+n'!P80,0))</f>
        <v>0</v>
      </c>
    </row>
    <row r="81" customFormat="false" ht="11.25" hidden="false" customHeight="false" outlineLevel="0" collapsed="false">
      <c r="A81" s="72" t="n">
        <f aca="false">IF(P81=0,0,IF(COUNTBLANK(P81)=1,0,COUNTA($P$14:P81)))</f>
        <v>0</v>
      </c>
      <c r="B81" s="76" t="n">
        <f aca="false">IF($C$4="Neattiecināmās izmaksas",IF('7a+c+n'!$Q81="N",'7a+c+n'!B81,0))</f>
        <v>0</v>
      </c>
      <c r="C81" s="76" t="n">
        <f aca="false">IF($C$4="Neattiecināmās izmaksas",IF('7a+c+n'!$Q81="N",'7a+c+n'!C81,0))</f>
        <v>0</v>
      </c>
      <c r="D81" s="76" t="n">
        <f aca="false">IF($C$4="Neattiecināmās izmaksas",IF('7a+c+n'!$Q81="N",'7a+c+n'!D81,0))</f>
        <v>0</v>
      </c>
      <c r="E81" s="76"/>
      <c r="F81" s="76"/>
      <c r="G81" s="76"/>
      <c r="H81" s="76" t="n">
        <f aca="false">IF($C$4="Neattiecināmās izmaksas",IF('7a+c+n'!$Q81="N",'7a+c+n'!H81,0))</f>
        <v>0</v>
      </c>
      <c r="I81" s="76"/>
      <c r="J81" s="76"/>
      <c r="K81" s="76" t="n">
        <f aca="false">IF($C$4="Neattiecināmās izmaksas",IF('7a+c+n'!$Q81="N",'7a+c+n'!K81,0))</f>
        <v>0</v>
      </c>
      <c r="L81" s="76" t="n">
        <f aca="false">IF($C$4="Neattiecināmās izmaksas",IF('7a+c+n'!$Q81="N",'7a+c+n'!L81,0))</f>
        <v>0</v>
      </c>
      <c r="M81" s="76" t="n">
        <f aca="false">IF($C$4="Neattiecināmās izmaksas",IF('7a+c+n'!$Q81="N",'7a+c+n'!M81,0))</f>
        <v>0</v>
      </c>
      <c r="N81" s="76" t="n">
        <f aca="false">IF($C$4="Neattiecināmās izmaksas",IF('7a+c+n'!$Q81="N",'7a+c+n'!N81,0))</f>
        <v>0</v>
      </c>
      <c r="O81" s="76" t="n">
        <f aca="false">IF($C$4="Neattiecināmās izmaksas",IF('7a+c+n'!$Q81="N",'7a+c+n'!O81,0))</f>
        <v>0</v>
      </c>
      <c r="P81" s="76" t="n">
        <f aca="false">IF($C$4="Neattiecināmās izmaksas",IF('7a+c+n'!$Q81="N",'7a+c+n'!P81,0))</f>
        <v>0</v>
      </c>
    </row>
    <row r="82" customFormat="false" ht="11.25" hidden="false" customHeight="false" outlineLevel="0" collapsed="false">
      <c r="A82" s="72" t="n">
        <f aca="false">IF(P82=0,0,IF(COUNTBLANK(P82)=1,0,COUNTA($P$14:P82)))</f>
        <v>0</v>
      </c>
      <c r="B82" s="76" t="n">
        <f aca="false">IF($C$4="Neattiecināmās izmaksas",IF('7a+c+n'!$Q82="N",'7a+c+n'!B82,0))</f>
        <v>0</v>
      </c>
      <c r="C82" s="76" t="n">
        <f aca="false">IF($C$4="Neattiecināmās izmaksas",IF('7a+c+n'!$Q82="N",'7a+c+n'!C82,0))</f>
        <v>0</v>
      </c>
      <c r="D82" s="76" t="n">
        <f aca="false">IF($C$4="Neattiecināmās izmaksas",IF('7a+c+n'!$Q82="N",'7a+c+n'!D82,0))</f>
        <v>0</v>
      </c>
      <c r="E82" s="76"/>
      <c r="F82" s="76"/>
      <c r="G82" s="76"/>
      <c r="H82" s="76" t="n">
        <f aca="false">IF($C$4="Neattiecināmās izmaksas",IF('7a+c+n'!$Q82="N",'7a+c+n'!H82,0))</f>
        <v>0</v>
      </c>
      <c r="I82" s="76"/>
      <c r="J82" s="76"/>
      <c r="K82" s="76" t="n">
        <f aca="false">IF($C$4="Neattiecināmās izmaksas",IF('7a+c+n'!$Q82="N",'7a+c+n'!K82,0))</f>
        <v>0</v>
      </c>
      <c r="L82" s="76" t="n">
        <f aca="false">IF($C$4="Neattiecināmās izmaksas",IF('7a+c+n'!$Q82="N",'7a+c+n'!L82,0))</f>
        <v>0</v>
      </c>
      <c r="M82" s="76" t="n">
        <f aca="false">IF($C$4="Neattiecināmās izmaksas",IF('7a+c+n'!$Q82="N",'7a+c+n'!M82,0))</f>
        <v>0</v>
      </c>
      <c r="N82" s="76" t="n">
        <f aca="false">IF($C$4="Neattiecināmās izmaksas",IF('7a+c+n'!$Q82="N",'7a+c+n'!N82,0))</f>
        <v>0</v>
      </c>
      <c r="O82" s="76" t="n">
        <f aca="false">IF($C$4="Neattiecināmās izmaksas",IF('7a+c+n'!$Q82="N",'7a+c+n'!O82,0))</f>
        <v>0</v>
      </c>
      <c r="P82" s="76" t="n">
        <f aca="false">IF($C$4="Neattiecināmās izmaksas",IF('7a+c+n'!$Q82="N",'7a+c+n'!P82,0))</f>
        <v>0</v>
      </c>
    </row>
    <row r="83" customFormat="false" ht="11.25" hidden="false" customHeight="false" outlineLevel="0" collapsed="false">
      <c r="A83" s="72" t="n">
        <f aca="false">IF(P83=0,0,IF(COUNTBLANK(P83)=1,0,COUNTA($P$14:P83)))</f>
        <v>0</v>
      </c>
      <c r="B83" s="76" t="n">
        <f aca="false">IF($C$4="Neattiecināmās izmaksas",IF('7a+c+n'!$Q83="N",'7a+c+n'!B83,0))</f>
        <v>0</v>
      </c>
      <c r="C83" s="76" t="n">
        <f aca="false">IF($C$4="Neattiecināmās izmaksas",IF('7a+c+n'!$Q83="N",'7a+c+n'!C83,0))</f>
        <v>0</v>
      </c>
      <c r="D83" s="76" t="n">
        <f aca="false">IF($C$4="Neattiecināmās izmaksas",IF('7a+c+n'!$Q83="N",'7a+c+n'!D83,0))</f>
        <v>0</v>
      </c>
      <c r="E83" s="76"/>
      <c r="F83" s="76"/>
      <c r="G83" s="76"/>
      <c r="H83" s="76" t="n">
        <f aca="false">IF($C$4="Neattiecināmās izmaksas",IF('7a+c+n'!$Q83="N",'7a+c+n'!H83,0))</f>
        <v>0</v>
      </c>
      <c r="I83" s="76"/>
      <c r="J83" s="76"/>
      <c r="K83" s="76" t="n">
        <f aca="false">IF($C$4="Neattiecināmās izmaksas",IF('7a+c+n'!$Q83="N",'7a+c+n'!K83,0))</f>
        <v>0</v>
      </c>
      <c r="L83" s="76" t="n">
        <f aca="false">IF($C$4="Neattiecināmās izmaksas",IF('7a+c+n'!$Q83="N",'7a+c+n'!L83,0))</f>
        <v>0</v>
      </c>
      <c r="M83" s="76" t="n">
        <f aca="false">IF($C$4="Neattiecināmās izmaksas",IF('7a+c+n'!$Q83="N",'7a+c+n'!M83,0))</f>
        <v>0</v>
      </c>
      <c r="N83" s="76" t="n">
        <f aca="false">IF($C$4="Neattiecināmās izmaksas",IF('7a+c+n'!$Q83="N",'7a+c+n'!N83,0))</f>
        <v>0</v>
      </c>
      <c r="O83" s="76" t="n">
        <f aca="false">IF($C$4="Neattiecināmās izmaksas",IF('7a+c+n'!$Q83="N",'7a+c+n'!O83,0))</f>
        <v>0</v>
      </c>
      <c r="P83" s="76" t="n">
        <f aca="false">IF($C$4="Neattiecināmās izmaksas",IF('7a+c+n'!$Q83="N",'7a+c+n'!P83,0))</f>
        <v>0</v>
      </c>
    </row>
    <row r="84" customFormat="false" ht="11.25" hidden="false" customHeight="false" outlineLevel="0" collapsed="false">
      <c r="A84" s="72" t="n">
        <f aca="false">IF(P84=0,0,IF(COUNTBLANK(P84)=1,0,COUNTA($P$14:P84)))</f>
        <v>0</v>
      </c>
      <c r="B84" s="76" t="n">
        <f aca="false">IF($C$4="Neattiecināmās izmaksas",IF('7a+c+n'!$Q84="N",'7a+c+n'!B84,0))</f>
        <v>0</v>
      </c>
      <c r="C84" s="76" t="n">
        <f aca="false">IF($C$4="Neattiecināmās izmaksas",IF('7a+c+n'!$Q84="N",'7a+c+n'!C84,0))</f>
        <v>0</v>
      </c>
      <c r="D84" s="76" t="n">
        <f aca="false">IF($C$4="Neattiecināmās izmaksas",IF('7a+c+n'!$Q84="N",'7a+c+n'!D84,0))</f>
        <v>0</v>
      </c>
      <c r="E84" s="76"/>
      <c r="F84" s="76"/>
      <c r="G84" s="76"/>
      <c r="H84" s="76" t="n">
        <f aca="false">IF($C$4="Neattiecināmās izmaksas",IF('7a+c+n'!$Q84="N",'7a+c+n'!H84,0))</f>
        <v>0</v>
      </c>
      <c r="I84" s="76"/>
      <c r="J84" s="76"/>
      <c r="K84" s="76" t="n">
        <f aca="false">IF($C$4="Neattiecināmās izmaksas",IF('7a+c+n'!$Q84="N",'7a+c+n'!K84,0))</f>
        <v>0</v>
      </c>
      <c r="L84" s="76" t="n">
        <f aca="false">IF($C$4="Neattiecināmās izmaksas",IF('7a+c+n'!$Q84="N",'7a+c+n'!L84,0))</f>
        <v>0</v>
      </c>
      <c r="M84" s="76" t="n">
        <f aca="false">IF($C$4="Neattiecināmās izmaksas",IF('7a+c+n'!$Q84="N",'7a+c+n'!M84,0))</f>
        <v>0</v>
      </c>
      <c r="N84" s="76" t="n">
        <f aca="false">IF($C$4="Neattiecināmās izmaksas",IF('7a+c+n'!$Q84="N",'7a+c+n'!N84,0))</f>
        <v>0</v>
      </c>
      <c r="O84" s="76" t="n">
        <f aca="false">IF($C$4="Neattiecināmās izmaksas",IF('7a+c+n'!$Q84="N",'7a+c+n'!O84,0))</f>
        <v>0</v>
      </c>
      <c r="P84" s="76" t="n">
        <f aca="false">IF($C$4="Neattiecināmās izmaksas",IF('7a+c+n'!$Q84="N",'7a+c+n'!P84,0))</f>
        <v>0</v>
      </c>
    </row>
    <row r="85" customFormat="false" ht="11.25" hidden="false" customHeight="false" outlineLevel="0" collapsed="false">
      <c r="A85" s="72" t="n">
        <f aca="false">IF(P85=0,0,IF(COUNTBLANK(P85)=1,0,COUNTA($P$14:P85)))</f>
        <v>0</v>
      </c>
      <c r="B85" s="76" t="n">
        <f aca="false">IF($C$4="Neattiecināmās izmaksas",IF('7a+c+n'!$Q85="N",'7a+c+n'!B85,0))</f>
        <v>0</v>
      </c>
      <c r="C85" s="76" t="n">
        <f aca="false">IF($C$4="Neattiecināmās izmaksas",IF('7a+c+n'!$Q85="N",'7a+c+n'!C85,0))</f>
        <v>0</v>
      </c>
      <c r="D85" s="76" t="n">
        <f aca="false">IF($C$4="Neattiecināmās izmaksas",IF('7a+c+n'!$Q85="N",'7a+c+n'!D85,0))</f>
        <v>0</v>
      </c>
      <c r="E85" s="76"/>
      <c r="F85" s="76"/>
      <c r="G85" s="76"/>
      <c r="H85" s="76" t="n">
        <f aca="false">IF($C$4="Neattiecināmās izmaksas",IF('7a+c+n'!$Q85="N",'7a+c+n'!H85,0))</f>
        <v>0</v>
      </c>
      <c r="I85" s="76"/>
      <c r="J85" s="76"/>
      <c r="K85" s="76" t="n">
        <f aca="false">IF($C$4="Neattiecināmās izmaksas",IF('7a+c+n'!$Q85="N",'7a+c+n'!K85,0))</f>
        <v>0</v>
      </c>
      <c r="L85" s="76" t="n">
        <f aca="false">IF($C$4="Neattiecināmās izmaksas",IF('7a+c+n'!$Q85="N",'7a+c+n'!L85,0))</f>
        <v>0</v>
      </c>
      <c r="M85" s="76" t="n">
        <f aca="false">IF($C$4="Neattiecināmās izmaksas",IF('7a+c+n'!$Q85="N",'7a+c+n'!M85,0))</f>
        <v>0</v>
      </c>
      <c r="N85" s="76" t="n">
        <f aca="false">IF($C$4="Neattiecināmās izmaksas",IF('7a+c+n'!$Q85="N",'7a+c+n'!N85,0))</f>
        <v>0</v>
      </c>
      <c r="O85" s="76" t="n">
        <f aca="false">IF($C$4="Neattiecināmās izmaksas",IF('7a+c+n'!$Q85="N",'7a+c+n'!O85,0))</f>
        <v>0</v>
      </c>
      <c r="P85" s="76" t="n">
        <f aca="false">IF($C$4="Neattiecināmās izmaksas",IF('7a+c+n'!$Q85="N",'7a+c+n'!P85,0))</f>
        <v>0</v>
      </c>
    </row>
    <row r="86" customFormat="false" ht="11.25" hidden="false" customHeight="false" outlineLevel="0" collapsed="false">
      <c r="A86" s="72" t="n">
        <f aca="false">IF(P86=0,0,IF(COUNTBLANK(P86)=1,0,COUNTA($P$14:P86)))</f>
        <v>0</v>
      </c>
      <c r="B86" s="76" t="n">
        <f aca="false">IF($C$4="Neattiecināmās izmaksas",IF('7a+c+n'!$Q86="N",'7a+c+n'!B86,0))</f>
        <v>0</v>
      </c>
      <c r="C86" s="76" t="n">
        <f aca="false">IF($C$4="Neattiecināmās izmaksas",IF('7a+c+n'!$Q86="N",'7a+c+n'!C86,0))</f>
        <v>0</v>
      </c>
      <c r="D86" s="76" t="n">
        <f aca="false">IF($C$4="Neattiecināmās izmaksas",IF('7a+c+n'!$Q86="N",'7a+c+n'!D86,0))</f>
        <v>0</v>
      </c>
      <c r="E86" s="76"/>
      <c r="F86" s="76"/>
      <c r="G86" s="76"/>
      <c r="H86" s="76" t="n">
        <f aca="false">IF($C$4="Neattiecināmās izmaksas",IF('7a+c+n'!$Q86="N",'7a+c+n'!H86,0))</f>
        <v>0</v>
      </c>
      <c r="I86" s="76"/>
      <c r="J86" s="76"/>
      <c r="K86" s="76" t="n">
        <f aca="false">IF($C$4="Neattiecināmās izmaksas",IF('7a+c+n'!$Q86="N",'7a+c+n'!K86,0))</f>
        <v>0</v>
      </c>
      <c r="L86" s="76" t="n">
        <f aca="false">IF($C$4="Neattiecināmās izmaksas",IF('7a+c+n'!$Q86="N",'7a+c+n'!L86,0))</f>
        <v>0</v>
      </c>
      <c r="M86" s="76" t="n">
        <f aca="false">IF($C$4="Neattiecināmās izmaksas",IF('7a+c+n'!$Q86="N",'7a+c+n'!M86,0))</f>
        <v>0</v>
      </c>
      <c r="N86" s="76" t="n">
        <f aca="false">IF($C$4="Neattiecināmās izmaksas",IF('7a+c+n'!$Q86="N",'7a+c+n'!N86,0))</f>
        <v>0</v>
      </c>
      <c r="O86" s="76" t="n">
        <f aca="false">IF($C$4="Neattiecināmās izmaksas",IF('7a+c+n'!$Q86="N",'7a+c+n'!O86,0))</f>
        <v>0</v>
      </c>
      <c r="P86" s="76" t="n">
        <f aca="false">IF($C$4="Neattiecināmās izmaksas",IF('7a+c+n'!$Q86="N",'7a+c+n'!P86,0))</f>
        <v>0</v>
      </c>
    </row>
    <row r="87" customFormat="false" ht="11.25" hidden="false" customHeight="false" outlineLevel="0" collapsed="false">
      <c r="A87" s="72" t="n">
        <f aca="false">IF(P87=0,0,IF(COUNTBLANK(P87)=1,0,COUNTA($P$14:P87)))</f>
        <v>0</v>
      </c>
      <c r="B87" s="76" t="n">
        <f aca="false">IF($C$4="Neattiecināmās izmaksas",IF('7a+c+n'!$Q87="N",'7a+c+n'!B87,0))</f>
        <v>0</v>
      </c>
      <c r="C87" s="76" t="n">
        <f aca="false">IF($C$4="Neattiecināmās izmaksas",IF('7a+c+n'!$Q87="N",'7a+c+n'!C87,0))</f>
        <v>0</v>
      </c>
      <c r="D87" s="76" t="n">
        <f aca="false">IF($C$4="Neattiecināmās izmaksas",IF('7a+c+n'!$Q87="N",'7a+c+n'!D87,0))</f>
        <v>0</v>
      </c>
      <c r="E87" s="76"/>
      <c r="F87" s="76"/>
      <c r="G87" s="76"/>
      <c r="H87" s="76" t="n">
        <f aca="false">IF($C$4="Neattiecināmās izmaksas",IF('7a+c+n'!$Q87="N",'7a+c+n'!H87,0))</f>
        <v>0</v>
      </c>
      <c r="I87" s="76"/>
      <c r="J87" s="76"/>
      <c r="K87" s="76" t="n">
        <f aca="false">IF($C$4="Neattiecināmās izmaksas",IF('7a+c+n'!$Q87="N",'7a+c+n'!K87,0))</f>
        <v>0</v>
      </c>
      <c r="L87" s="76" t="n">
        <f aca="false">IF($C$4="Neattiecināmās izmaksas",IF('7a+c+n'!$Q87="N",'7a+c+n'!L87,0))</f>
        <v>0</v>
      </c>
      <c r="M87" s="76" t="n">
        <f aca="false">IF($C$4="Neattiecināmās izmaksas",IF('7a+c+n'!$Q87="N",'7a+c+n'!M87,0))</f>
        <v>0</v>
      </c>
      <c r="N87" s="76" t="n">
        <f aca="false">IF($C$4="Neattiecināmās izmaksas",IF('7a+c+n'!$Q87="N",'7a+c+n'!N87,0))</f>
        <v>0</v>
      </c>
      <c r="O87" s="76" t="n">
        <f aca="false">IF($C$4="Neattiecināmās izmaksas",IF('7a+c+n'!$Q87="N",'7a+c+n'!O87,0))</f>
        <v>0</v>
      </c>
      <c r="P87" s="76" t="n">
        <f aca="false">IF($C$4="Neattiecināmās izmaksas",IF('7a+c+n'!$Q87="N",'7a+c+n'!P87,0))</f>
        <v>0</v>
      </c>
    </row>
    <row r="88" customFormat="false" ht="11.25" hidden="false" customHeight="false" outlineLevel="0" collapsed="false">
      <c r="A88" s="72" t="n">
        <f aca="false">IF(P88=0,0,IF(COUNTBLANK(P88)=1,0,COUNTA($P$14:P88)))</f>
        <v>0</v>
      </c>
      <c r="B88" s="76" t="n">
        <f aca="false">IF($C$4="Neattiecināmās izmaksas",IF('7a+c+n'!$Q88="N",'7a+c+n'!B88,0))</f>
        <v>0</v>
      </c>
      <c r="C88" s="76" t="n">
        <f aca="false">IF($C$4="Neattiecināmās izmaksas",IF('7a+c+n'!$Q88="N",'7a+c+n'!C88,0))</f>
        <v>0</v>
      </c>
      <c r="D88" s="76" t="n">
        <f aca="false">IF($C$4="Neattiecināmās izmaksas",IF('7a+c+n'!$Q88="N",'7a+c+n'!D88,0))</f>
        <v>0</v>
      </c>
      <c r="E88" s="76"/>
      <c r="F88" s="76"/>
      <c r="G88" s="76"/>
      <c r="H88" s="76" t="n">
        <f aca="false">IF($C$4="Neattiecināmās izmaksas",IF('7a+c+n'!$Q88="N",'7a+c+n'!H88,0))</f>
        <v>0</v>
      </c>
      <c r="I88" s="76"/>
      <c r="J88" s="76"/>
      <c r="K88" s="76" t="n">
        <f aca="false">IF($C$4="Neattiecināmās izmaksas",IF('7a+c+n'!$Q88="N",'7a+c+n'!K88,0))</f>
        <v>0</v>
      </c>
      <c r="L88" s="76" t="n">
        <f aca="false">IF($C$4="Neattiecināmās izmaksas",IF('7a+c+n'!$Q88="N",'7a+c+n'!L88,0))</f>
        <v>0</v>
      </c>
      <c r="M88" s="76" t="n">
        <f aca="false">IF($C$4="Neattiecināmās izmaksas",IF('7a+c+n'!$Q88="N",'7a+c+n'!M88,0))</f>
        <v>0</v>
      </c>
      <c r="N88" s="76" t="n">
        <f aca="false">IF($C$4="Neattiecināmās izmaksas",IF('7a+c+n'!$Q88="N",'7a+c+n'!N88,0))</f>
        <v>0</v>
      </c>
      <c r="O88" s="76" t="n">
        <f aca="false">IF($C$4="Neattiecināmās izmaksas",IF('7a+c+n'!$Q88="N",'7a+c+n'!O88,0))</f>
        <v>0</v>
      </c>
      <c r="P88" s="76" t="n">
        <f aca="false">IF($C$4="Neattiecināmās izmaksas",IF('7a+c+n'!$Q88="N",'7a+c+n'!P88,0))</f>
        <v>0</v>
      </c>
    </row>
    <row r="89" customFormat="false" ht="11.25" hidden="false" customHeight="false" outlineLevel="0" collapsed="false">
      <c r="A89" s="72" t="n">
        <f aca="false">IF(P89=0,0,IF(COUNTBLANK(P89)=1,0,COUNTA($P$14:P89)))</f>
        <v>0</v>
      </c>
      <c r="B89" s="76" t="n">
        <f aca="false">IF($C$4="Neattiecināmās izmaksas",IF('7a+c+n'!$Q89="N",'7a+c+n'!B89,0))</f>
        <v>0</v>
      </c>
      <c r="C89" s="76" t="n">
        <f aca="false">IF($C$4="Neattiecināmās izmaksas",IF('7a+c+n'!$Q89="N",'7a+c+n'!C89,0))</f>
        <v>0</v>
      </c>
      <c r="D89" s="76" t="n">
        <f aca="false">IF($C$4="Neattiecināmās izmaksas",IF('7a+c+n'!$Q89="N",'7a+c+n'!D89,0))</f>
        <v>0</v>
      </c>
      <c r="E89" s="76"/>
      <c r="F89" s="76"/>
      <c r="G89" s="76"/>
      <c r="H89" s="76" t="n">
        <f aca="false">IF($C$4="Neattiecināmās izmaksas",IF('7a+c+n'!$Q89="N",'7a+c+n'!H89,0))</f>
        <v>0</v>
      </c>
      <c r="I89" s="76"/>
      <c r="J89" s="76"/>
      <c r="K89" s="76" t="n">
        <f aca="false">IF($C$4="Neattiecināmās izmaksas",IF('7a+c+n'!$Q89="N",'7a+c+n'!K89,0))</f>
        <v>0</v>
      </c>
      <c r="L89" s="76" t="n">
        <f aca="false">IF($C$4="Neattiecināmās izmaksas",IF('7a+c+n'!$Q89="N",'7a+c+n'!L89,0))</f>
        <v>0</v>
      </c>
      <c r="M89" s="76" t="n">
        <f aca="false">IF($C$4="Neattiecināmās izmaksas",IF('7a+c+n'!$Q89="N",'7a+c+n'!M89,0))</f>
        <v>0</v>
      </c>
      <c r="N89" s="76" t="n">
        <f aca="false">IF($C$4="Neattiecināmās izmaksas",IF('7a+c+n'!$Q89="N",'7a+c+n'!N89,0))</f>
        <v>0</v>
      </c>
      <c r="O89" s="76" t="n">
        <f aca="false">IF($C$4="Neattiecināmās izmaksas",IF('7a+c+n'!$Q89="N",'7a+c+n'!O89,0))</f>
        <v>0</v>
      </c>
      <c r="P89" s="76" t="n">
        <f aca="false">IF($C$4="Neattiecināmās izmaksas",IF('7a+c+n'!$Q89="N",'7a+c+n'!P89,0))</f>
        <v>0</v>
      </c>
    </row>
    <row r="90" customFormat="false" ht="11.25" hidden="false" customHeight="false" outlineLevel="0" collapsed="false">
      <c r="A90" s="72" t="n">
        <f aca="false">IF(P90=0,0,IF(COUNTBLANK(P90)=1,0,COUNTA($P$14:P90)))</f>
        <v>0</v>
      </c>
      <c r="B90" s="76" t="n">
        <f aca="false">IF($C$4="Neattiecināmās izmaksas",IF('7a+c+n'!$Q90="N",'7a+c+n'!B90,0))</f>
        <v>0</v>
      </c>
      <c r="C90" s="76" t="n">
        <f aca="false">IF($C$4="Neattiecināmās izmaksas",IF('7a+c+n'!$Q90="N",'7a+c+n'!C90,0))</f>
        <v>0</v>
      </c>
      <c r="D90" s="76" t="n">
        <f aca="false">IF($C$4="Neattiecināmās izmaksas",IF('7a+c+n'!$Q90="N",'7a+c+n'!D90,0))</f>
        <v>0</v>
      </c>
      <c r="E90" s="76"/>
      <c r="F90" s="76"/>
      <c r="G90" s="76"/>
      <c r="H90" s="76" t="n">
        <f aca="false">IF($C$4="Neattiecināmās izmaksas",IF('7a+c+n'!$Q90="N",'7a+c+n'!H90,0))</f>
        <v>0</v>
      </c>
      <c r="I90" s="76"/>
      <c r="J90" s="76"/>
      <c r="K90" s="76" t="n">
        <f aca="false">IF($C$4="Neattiecināmās izmaksas",IF('7a+c+n'!$Q90="N",'7a+c+n'!K90,0))</f>
        <v>0</v>
      </c>
      <c r="L90" s="76" t="n">
        <f aca="false">IF($C$4="Neattiecināmās izmaksas",IF('7a+c+n'!$Q90="N",'7a+c+n'!L90,0))</f>
        <v>0</v>
      </c>
      <c r="M90" s="76" t="n">
        <f aca="false">IF($C$4="Neattiecināmās izmaksas",IF('7a+c+n'!$Q90="N",'7a+c+n'!M90,0))</f>
        <v>0</v>
      </c>
      <c r="N90" s="76" t="n">
        <f aca="false">IF($C$4="Neattiecināmās izmaksas",IF('7a+c+n'!$Q90="N",'7a+c+n'!N90,0))</f>
        <v>0</v>
      </c>
      <c r="O90" s="76" t="n">
        <f aca="false">IF($C$4="Neattiecināmās izmaksas",IF('7a+c+n'!$Q90="N",'7a+c+n'!O90,0))</f>
        <v>0</v>
      </c>
      <c r="P90" s="76" t="n">
        <f aca="false">IF($C$4="Neattiecināmās izmaksas",IF('7a+c+n'!$Q90="N",'7a+c+n'!P90,0))</f>
        <v>0</v>
      </c>
    </row>
    <row r="91" customFormat="false" ht="11.25" hidden="false" customHeight="false" outlineLevel="0" collapsed="false">
      <c r="A91" s="72" t="n">
        <f aca="false">IF(P91=0,0,IF(COUNTBLANK(P91)=1,0,COUNTA($P$14:P91)))</f>
        <v>0</v>
      </c>
      <c r="B91" s="76" t="n">
        <f aca="false">IF($C$4="Neattiecināmās izmaksas",IF('7a+c+n'!$Q91="N",'7a+c+n'!B91,0))</f>
        <v>0</v>
      </c>
      <c r="C91" s="76" t="n">
        <f aca="false">IF($C$4="Neattiecināmās izmaksas",IF('7a+c+n'!$Q91="N",'7a+c+n'!C91,0))</f>
        <v>0</v>
      </c>
      <c r="D91" s="76" t="n">
        <f aca="false">IF($C$4="Neattiecināmās izmaksas",IF('7a+c+n'!$Q91="N",'7a+c+n'!D91,0))</f>
        <v>0</v>
      </c>
      <c r="E91" s="76"/>
      <c r="F91" s="76"/>
      <c r="G91" s="76"/>
      <c r="H91" s="76" t="n">
        <f aca="false">IF($C$4="Neattiecināmās izmaksas",IF('7a+c+n'!$Q91="N",'7a+c+n'!H91,0))</f>
        <v>0</v>
      </c>
      <c r="I91" s="76"/>
      <c r="J91" s="76"/>
      <c r="K91" s="76" t="n">
        <f aca="false">IF($C$4="Neattiecināmās izmaksas",IF('7a+c+n'!$Q91="N",'7a+c+n'!K91,0))</f>
        <v>0</v>
      </c>
      <c r="L91" s="76" t="n">
        <f aca="false">IF($C$4="Neattiecināmās izmaksas",IF('7a+c+n'!$Q91="N",'7a+c+n'!L91,0))</f>
        <v>0</v>
      </c>
      <c r="M91" s="76" t="n">
        <f aca="false">IF($C$4="Neattiecināmās izmaksas",IF('7a+c+n'!$Q91="N",'7a+c+n'!M91,0))</f>
        <v>0</v>
      </c>
      <c r="N91" s="76" t="n">
        <f aca="false">IF($C$4="Neattiecināmās izmaksas",IF('7a+c+n'!$Q91="N",'7a+c+n'!N91,0))</f>
        <v>0</v>
      </c>
      <c r="O91" s="76" t="n">
        <f aca="false">IF($C$4="Neattiecināmās izmaksas",IF('7a+c+n'!$Q91="N",'7a+c+n'!O91,0))</f>
        <v>0</v>
      </c>
      <c r="P91" s="76" t="n">
        <f aca="false">IF($C$4="Neattiecināmās izmaksas",IF('7a+c+n'!$Q91="N",'7a+c+n'!P91,0))</f>
        <v>0</v>
      </c>
    </row>
    <row r="92" customFormat="false" ht="11.25" hidden="false" customHeight="false" outlineLevel="0" collapsed="false">
      <c r="A92" s="72" t="n">
        <f aca="false">IF(P92=0,0,IF(COUNTBLANK(P92)=1,0,COUNTA($P$14:P92)))</f>
        <v>0</v>
      </c>
      <c r="B92" s="76" t="n">
        <f aca="false">IF($C$4="Neattiecināmās izmaksas",IF('7a+c+n'!$Q92="N",'7a+c+n'!B92,0))</f>
        <v>0</v>
      </c>
      <c r="C92" s="76" t="n">
        <f aca="false">IF($C$4="Neattiecināmās izmaksas",IF('7a+c+n'!$Q92="N",'7a+c+n'!C92,0))</f>
        <v>0</v>
      </c>
      <c r="D92" s="76" t="n">
        <f aca="false">IF($C$4="Neattiecināmās izmaksas",IF('7a+c+n'!$Q92="N",'7a+c+n'!D92,0))</f>
        <v>0</v>
      </c>
      <c r="E92" s="76"/>
      <c r="F92" s="76"/>
      <c r="G92" s="76"/>
      <c r="H92" s="76" t="n">
        <f aca="false">IF($C$4="Neattiecināmās izmaksas",IF('7a+c+n'!$Q92="N",'7a+c+n'!H92,0))</f>
        <v>0</v>
      </c>
      <c r="I92" s="76"/>
      <c r="J92" s="76"/>
      <c r="K92" s="76" t="n">
        <f aca="false">IF($C$4="Neattiecināmās izmaksas",IF('7a+c+n'!$Q92="N",'7a+c+n'!K92,0))</f>
        <v>0</v>
      </c>
      <c r="L92" s="76" t="n">
        <f aca="false">IF($C$4="Neattiecināmās izmaksas",IF('7a+c+n'!$Q92="N",'7a+c+n'!L92,0))</f>
        <v>0</v>
      </c>
      <c r="M92" s="76" t="n">
        <f aca="false">IF($C$4="Neattiecināmās izmaksas",IF('7a+c+n'!$Q92="N",'7a+c+n'!M92,0))</f>
        <v>0</v>
      </c>
      <c r="N92" s="76" t="n">
        <f aca="false">IF($C$4="Neattiecināmās izmaksas",IF('7a+c+n'!$Q92="N",'7a+c+n'!N92,0))</f>
        <v>0</v>
      </c>
      <c r="O92" s="76" t="n">
        <f aca="false">IF($C$4="Neattiecināmās izmaksas",IF('7a+c+n'!$Q92="N",'7a+c+n'!O92,0))</f>
        <v>0</v>
      </c>
      <c r="P92" s="76" t="n">
        <f aca="false">IF($C$4="Neattiecināmās izmaksas",IF('7a+c+n'!$Q92="N",'7a+c+n'!P92,0))</f>
        <v>0</v>
      </c>
    </row>
    <row r="93" customFormat="false" ht="11.25" hidden="false" customHeight="false" outlineLevel="0" collapsed="false">
      <c r="A93" s="72" t="n">
        <f aca="false">IF(P93=0,0,IF(COUNTBLANK(P93)=1,0,COUNTA($P$14:P93)))</f>
        <v>0</v>
      </c>
      <c r="B93" s="76" t="n">
        <f aca="false">IF($C$4="Neattiecināmās izmaksas",IF('7a+c+n'!$Q93="N",'7a+c+n'!B93,0))</f>
        <v>0</v>
      </c>
      <c r="C93" s="76" t="n">
        <f aca="false">IF($C$4="Neattiecināmās izmaksas",IF('7a+c+n'!$Q93="N",'7a+c+n'!C93,0))</f>
        <v>0</v>
      </c>
      <c r="D93" s="76" t="n">
        <f aca="false">IF($C$4="Neattiecināmās izmaksas",IF('7a+c+n'!$Q93="N",'7a+c+n'!D93,0))</f>
        <v>0</v>
      </c>
      <c r="E93" s="76"/>
      <c r="F93" s="76"/>
      <c r="G93" s="76"/>
      <c r="H93" s="76" t="n">
        <f aca="false">IF($C$4="Neattiecināmās izmaksas",IF('7a+c+n'!$Q93="N",'7a+c+n'!H93,0))</f>
        <v>0</v>
      </c>
      <c r="I93" s="76"/>
      <c r="J93" s="76"/>
      <c r="K93" s="76" t="n">
        <f aca="false">IF($C$4="Neattiecināmās izmaksas",IF('7a+c+n'!$Q93="N",'7a+c+n'!K93,0))</f>
        <v>0</v>
      </c>
      <c r="L93" s="76" t="n">
        <f aca="false">IF($C$4="Neattiecināmās izmaksas",IF('7a+c+n'!$Q93="N",'7a+c+n'!L93,0))</f>
        <v>0</v>
      </c>
      <c r="M93" s="76" t="n">
        <f aca="false">IF($C$4="Neattiecināmās izmaksas",IF('7a+c+n'!$Q93="N",'7a+c+n'!M93,0))</f>
        <v>0</v>
      </c>
      <c r="N93" s="76" t="n">
        <f aca="false">IF($C$4="Neattiecināmās izmaksas",IF('7a+c+n'!$Q93="N",'7a+c+n'!N93,0))</f>
        <v>0</v>
      </c>
      <c r="O93" s="76" t="n">
        <f aca="false">IF($C$4="Neattiecināmās izmaksas",IF('7a+c+n'!$Q93="N",'7a+c+n'!O93,0))</f>
        <v>0</v>
      </c>
      <c r="P93" s="76" t="n">
        <f aca="false">IF($C$4="Neattiecināmās izmaksas",IF('7a+c+n'!$Q93="N",'7a+c+n'!P93,0))</f>
        <v>0</v>
      </c>
    </row>
    <row r="94" customFormat="false" ht="11.25" hidden="false" customHeight="false" outlineLevel="0" collapsed="false">
      <c r="A94" s="72" t="n">
        <f aca="false">IF(P94=0,0,IF(COUNTBLANK(P94)=1,0,COUNTA($P$14:P94)))</f>
        <v>0</v>
      </c>
      <c r="B94" s="76" t="n">
        <f aca="false">IF($C$4="Neattiecināmās izmaksas",IF('7a+c+n'!$Q94="N",'7a+c+n'!B94,0))</f>
        <v>0</v>
      </c>
      <c r="C94" s="76" t="n">
        <f aca="false">IF($C$4="Neattiecināmās izmaksas",IF('7a+c+n'!$Q94="N",'7a+c+n'!C94,0))</f>
        <v>0</v>
      </c>
      <c r="D94" s="76" t="n">
        <f aca="false">IF($C$4="Neattiecināmās izmaksas",IF('7a+c+n'!$Q94="N",'7a+c+n'!D94,0))</f>
        <v>0</v>
      </c>
      <c r="E94" s="76"/>
      <c r="F94" s="76"/>
      <c r="G94" s="76"/>
      <c r="H94" s="76" t="n">
        <f aca="false">IF($C$4="Neattiecināmās izmaksas",IF('7a+c+n'!$Q94="N",'7a+c+n'!H94,0))</f>
        <v>0</v>
      </c>
      <c r="I94" s="76"/>
      <c r="J94" s="76"/>
      <c r="K94" s="76" t="n">
        <f aca="false">IF($C$4="Neattiecināmās izmaksas",IF('7a+c+n'!$Q94="N",'7a+c+n'!K94,0))</f>
        <v>0</v>
      </c>
      <c r="L94" s="76" t="n">
        <f aca="false">IF($C$4="Neattiecināmās izmaksas",IF('7a+c+n'!$Q94="N",'7a+c+n'!L94,0))</f>
        <v>0</v>
      </c>
      <c r="M94" s="76" t="n">
        <f aca="false">IF($C$4="Neattiecināmās izmaksas",IF('7a+c+n'!$Q94="N",'7a+c+n'!M94,0))</f>
        <v>0</v>
      </c>
      <c r="N94" s="76" t="n">
        <f aca="false">IF($C$4="Neattiecināmās izmaksas",IF('7a+c+n'!$Q94="N",'7a+c+n'!N94,0))</f>
        <v>0</v>
      </c>
      <c r="O94" s="76" t="n">
        <f aca="false">IF($C$4="Neattiecināmās izmaksas",IF('7a+c+n'!$Q94="N",'7a+c+n'!O94,0))</f>
        <v>0</v>
      </c>
      <c r="P94" s="76" t="n">
        <f aca="false">IF($C$4="Neattiecināmās izmaksas",IF('7a+c+n'!$Q94="N",'7a+c+n'!P94,0))</f>
        <v>0</v>
      </c>
    </row>
    <row r="95" customFormat="false" ht="11.25" hidden="false" customHeight="false" outlineLevel="0" collapsed="false">
      <c r="A95" s="72" t="n">
        <f aca="false">IF(P95=0,0,IF(COUNTBLANK(P95)=1,0,COUNTA($P$14:P95)))</f>
        <v>0</v>
      </c>
      <c r="B95" s="76" t="n">
        <f aca="false">IF($C$4="Neattiecināmās izmaksas",IF('7a+c+n'!$Q95="N",'7a+c+n'!B95,0))</f>
        <v>0</v>
      </c>
      <c r="C95" s="76" t="n">
        <f aca="false">IF($C$4="Neattiecināmās izmaksas",IF('7a+c+n'!$Q95="N",'7a+c+n'!C95,0))</f>
        <v>0</v>
      </c>
      <c r="D95" s="76" t="n">
        <f aca="false">IF($C$4="Neattiecināmās izmaksas",IF('7a+c+n'!$Q95="N",'7a+c+n'!D95,0))</f>
        <v>0</v>
      </c>
      <c r="E95" s="76"/>
      <c r="F95" s="76"/>
      <c r="G95" s="76"/>
      <c r="H95" s="76" t="n">
        <f aca="false">IF($C$4="Neattiecināmās izmaksas",IF('7a+c+n'!$Q95="N",'7a+c+n'!H95,0))</f>
        <v>0</v>
      </c>
      <c r="I95" s="76"/>
      <c r="J95" s="76"/>
      <c r="K95" s="76" t="n">
        <f aca="false">IF($C$4="Neattiecināmās izmaksas",IF('7a+c+n'!$Q95="N",'7a+c+n'!K95,0))</f>
        <v>0</v>
      </c>
      <c r="L95" s="76" t="n">
        <f aca="false">IF($C$4="Neattiecināmās izmaksas",IF('7a+c+n'!$Q95="N",'7a+c+n'!L95,0))</f>
        <v>0</v>
      </c>
      <c r="M95" s="76" t="n">
        <f aca="false">IF($C$4="Neattiecināmās izmaksas",IF('7a+c+n'!$Q95="N",'7a+c+n'!M95,0))</f>
        <v>0</v>
      </c>
      <c r="N95" s="76" t="n">
        <f aca="false">IF($C$4="Neattiecināmās izmaksas",IF('7a+c+n'!$Q95="N",'7a+c+n'!N95,0))</f>
        <v>0</v>
      </c>
      <c r="O95" s="76" t="n">
        <f aca="false">IF($C$4="Neattiecināmās izmaksas",IF('7a+c+n'!$Q95="N",'7a+c+n'!O95,0))</f>
        <v>0</v>
      </c>
      <c r="P95" s="76" t="n">
        <f aca="false">IF($C$4="Neattiecināmās izmaksas",IF('7a+c+n'!$Q95="N",'7a+c+n'!P95,0))</f>
        <v>0</v>
      </c>
    </row>
    <row r="96" customFormat="false" ht="11.25" hidden="false" customHeight="false" outlineLevel="0" collapsed="false">
      <c r="A96" s="72" t="n">
        <f aca="false">IF(P96=0,0,IF(COUNTBLANK(P96)=1,0,COUNTA($P$14:P96)))</f>
        <v>0</v>
      </c>
      <c r="B96" s="76" t="n">
        <f aca="false">IF($C$4="Neattiecināmās izmaksas",IF('7a+c+n'!$Q96="N",'7a+c+n'!B96,0))</f>
        <v>0</v>
      </c>
      <c r="C96" s="76" t="n">
        <f aca="false">IF($C$4="Neattiecināmās izmaksas",IF('7a+c+n'!$Q96="N",'7a+c+n'!C96,0))</f>
        <v>0</v>
      </c>
      <c r="D96" s="76" t="n">
        <f aca="false">IF($C$4="Neattiecināmās izmaksas",IF('7a+c+n'!$Q96="N",'7a+c+n'!D96,0))</f>
        <v>0</v>
      </c>
      <c r="E96" s="76"/>
      <c r="F96" s="76"/>
      <c r="G96" s="76"/>
      <c r="H96" s="76" t="n">
        <f aca="false">IF($C$4="Neattiecināmās izmaksas",IF('7a+c+n'!$Q96="N",'7a+c+n'!H96,0))</f>
        <v>0</v>
      </c>
      <c r="I96" s="76"/>
      <c r="J96" s="76"/>
      <c r="K96" s="76" t="n">
        <f aca="false">IF($C$4="Neattiecināmās izmaksas",IF('7a+c+n'!$Q96="N",'7a+c+n'!K96,0))</f>
        <v>0</v>
      </c>
      <c r="L96" s="76" t="n">
        <f aca="false">IF($C$4="Neattiecināmās izmaksas",IF('7a+c+n'!$Q96="N",'7a+c+n'!L96,0))</f>
        <v>0</v>
      </c>
      <c r="M96" s="76" t="n">
        <f aca="false">IF($C$4="Neattiecināmās izmaksas",IF('7a+c+n'!$Q96="N",'7a+c+n'!M96,0))</f>
        <v>0</v>
      </c>
      <c r="N96" s="76" t="n">
        <f aca="false">IF($C$4="Neattiecināmās izmaksas",IF('7a+c+n'!$Q96="N",'7a+c+n'!N96,0))</f>
        <v>0</v>
      </c>
      <c r="O96" s="76" t="n">
        <f aca="false">IF($C$4="Neattiecināmās izmaksas",IF('7a+c+n'!$Q96="N",'7a+c+n'!O96,0))</f>
        <v>0</v>
      </c>
      <c r="P96" s="76" t="n">
        <f aca="false">IF($C$4="Neattiecināmās izmaksas",IF('7a+c+n'!$Q96="N",'7a+c+n'!P96,0))</f>
        <v>0</v>
      </c>
    </row>
    <row r="97" customFormat="false" ht="11.25" hidden="false" customHeight="false" outlineLevel="0" collapsed="false">
      <c r="A97" s="72" t="n">
        <f aca="false">IF(P97=0,0,IF(COUNTBLANK(P97)=1,0,COUNTA($P$14:P97)))</f>
        <v>0</v>
      </c>
      <c r="B97" s="76" t="n">
        <f aca="false">IF($C$4="Neattiecināmās izmaksas",IF('7a+c+n'!$Q97="N",'7a+c+n'!B97,0))</f>
        <v>0</v>
      </c>
      <c r="C97" s="76" t="n">
        <f aca="false">IF($C$4="Neattiecināmās izmaksas",IF('7a+c+n'!$Q97="N",'7a+c+n'!C97,0))</f>
        <v>0</v>
      </c>
      <c r="D97" s="76" t="n">
        <f aca="false">IF($C$4="Neattiecināmās izmaksas",IF('7a+c+n'!$Q97="N",'7a+c+n'!D97,0))</f>
        <v>0</v>
      </c>
      <c r="E97" s="76"/>
      <c r="F97" s="76"/>
      <c r="G97" s="76"/>
      <c r="H97" s="76" t="n">
        <f aca="false">IF($C$4="Neattiecināmās izmaksas",IF('7a+c+n'!$Q97="N",'7a+c+n'!H97,0))</f>
        <v>0</v>
      </c>
      <c r="I97" s="76"/>
      <c r="J97" s="76"/>
      <c r="K97" s="76" t="n">
        <f aca="false">IF($C$4="Neattiecināmās izmaksas",IF('7a+c+n'!$Q97="N",'7a+c+n'!K97,0))</f>
        <v>0</v>
      </c>
      <c r="L97" s="76" t="n">
        <f aca="false">IF($C$4="Neattiecināmās izmaksas",IF('7a+c+n'!$Q97="N",'7a+c+n'!L97,0))</f>
        <v>0</v>
      </c>
      <c r="M97" s="76" t="n">
        <f aca="false">IF($C$4="Neattiecināmās izmaksas",IF('7a+c+n'!$Q97="N",'7a+c+n'!M97,0))</f>
        <v>0</v>
      </c>
      <c r="N97" s="76" t="n">
        <f aca="false">IF($C$4="Neattiecināmās izmaksas",IF('7a+c+n'!$Q97="N",'7a+c+n'!N97,0))</f>
        <v>0</v>
      </c>
      <c r="O97" s="76" t="n">
        <f aca="false">IF($C$4="Neattiecināmās izmaksas",IF('7a+c+n'!$Q97="N",'7a+c+n'!O97,0))</f>
        <v>0</v>
      </c>
      <c r="P97" s="76" t="n">
        <f aca="false">IF($C$4="Neattiecināmās izmaksas",IF('7a+c+n'!$Q97="N",'7a+c+n'!P97,0))</f>
        <v>0</v>
      </c>
    </row>
    <row r="98" customFormat="false" ht="12" hidden="false" customHeight="false" outlineLevel="0" collapsed="false">
      <c r="A98" s="13" t="n">
        <f aca="false">IF(P98=0,0,IF(COUNTBLANK(P98)=1,0,COUNTA($P$14:P98)))</f>
        <v>0</v>
      </c>
      <c r="B98" s="72" t="n">
        <f aca="false">IF($C$4="Neattiecināmās izmaksas",IF('7a+c+n'!$Q97="N",'7a+c+n'!B97,0))</f>
        <v>0</v>
      </c>
      <c r="C98" s="76" t="n">
        <f aca="false">IF($C$4="Neattiecināmās izmaksas",IF('7a+c+n'!$Q97="N",'7a+c+n'!C97,0))</f>
        <v>0</v>
      </c>
      <c r="D98" s="76" t="n">
        <f aca="false">IF($C$4="Neattiecināmās izmaksas",IF('7a+c+n'!$Q97="N",'7a+c+n'!D97,0))</f>
        <v>0</v>
      </c>
      <c r="E98" s="77"/>
      <c r="F98" s="75"/>
      <c r="G98" s="76"/>
      <c r="H98" s="76" t="n">
        <f aca="false">IF($C$4="Neattiecināmās izmaksas",IF('7a+c+n'!$Q97="N",'7a+c+n'!H97,0))</f>
        <v>0</v>
      </c>
      <c r="I98" s="76"/>
      <c r="J98" s="76"/>
      <c r="K98" s="77" t="n">
        <f aca="false">IF($C$4="Neattiecināmās izmaksas",IF('7a+c+n'!$Q97="N",'7a+c+n'!K97,0))</f>
        <v>0</v>
      </c>
      <c r="L98" s="238" t="n">
        <f aca="false">IF($C$4="Neattiecināmās izmaksas",IF('7a+c+n'!$Q97="N",'7a+c+n'!L97,0))</f>
        <v>0</v>
      </c>
      <c r="M98" s="76" t="n">
        <f aca="false">IF($C$4="Neattiecināmās izmaksas",IF('7a+c+n'!$Q97="N",'7a+c+n'!M97,0))</f>
        <v>0</v>
      </c>
      <c r="N98" s="76" t="n">
        <f aca="false">IF($C$4="Neattiecināmās izmaksas",IF('7a+c+n'!$Q97="N",'7a+c+n'!N97,0))</f>
        <v>0</v>
      </c>
      <c r="O98" s="76" t="n">
        <f aca="false">IF($C$4="Neattiecināmās izmaksas",IF('7a+c+n'!$Q97="N",'7a+c+n'!O97,0))</f>
        <v>0</v>
      </c>
      <c r="P98" s="77" t="n">
        <f aca="false">IF($C$4="Neattiecināmās izmaksas",IF('7a+c+n'!$Q97="N",'7a+c+n'!P97,0))</f>
        <v>0</v>
      </c>
    </row>
    <row r="99" customFormat="false" ht="12" hidden="false" customHeight="true" outlineLevel="0" collapsed="false">
      <c r="A99" s="226" t="s">
        <v>126</v>
      </c>
      <c r="B99" s="226"/>
      <c r="C99" s="226"/>
      <c r="D99" s="226"/>
      <c r="E99" s="226"/>
      <c r="F99" s="226"/>
      <c r="G99" s="226"/>
      <c r="H99" s="226"/>
      <c r="I99" s="226"/>
      <c r="J99" s="226"/>
      <c r="K99" s="226"/>
      <c r="L99" s="239" t="n">
        <f aca="false">SUM(L14:L98)</f>
        <v>0</v>
      </c>
      <c r="M99" s="240" t="n">
        <f aca="false">SUM(M14:M98)</f>
        <v>0</v>
      </c>
      <c r="N99" s="240" t="n">
        <f aca="false">SUM(N14:N98)</f>
        <v>0</v>
      </c>
      <c r="O99" s="240" t="n">
        <f aca="false">SUM(O14:O98)</f>
        <v>0</v>
      </c>
      <c r="P99" s="241" t="n">
        <f aca="false">SUM(P14:P98)</f>
        <v>0</v>
      </c>
    </row>
    <row r="100" customFormat="false" ht="11.25" hidden="false" customHeight="false" outlineLevel="0" collapsed="false">
      <c r="A100" s="33"/>
      <c r="B100" s="33"/>
      <c r="C100" s="33"/>
      <c r="D100" s="33"/>
      <c r="E100" s="33"/>
      <c r="F100" s="33"/>
      <c r="G100" s="33"/>
      <c r="H100" s="33"/>
      <c r="I100" s="33"/>
      <c r="J100" s="33"/>
      <c r="K100" s="33"/>
      <c r="L100" s="33"/>
      <c r="M100" s="33"/>
      <c r="N100" s="33"/>
      <c r="O100" s="33"/>
      <c r="P100" s="33"/>
    </row>
    <row r="101" customFormat="false" ht="11.25" hidden="false" customHeight="false" outlineLevel="0" collapsed="false">
      <c r="A101" s="33"/>
      <c r="B101" s="33"/>
      <c r="C101" s="33"/>
      <c r="D101" s="33"/>
      <c r="E101" s="33"/>
      <c r="F101" s="33"/>
      <c r="G101" s="33"/>
      <c r="H101" s="33"/>
      <c r="I101" s="33"/>
      <c r="J101" s="33"/>
      <c r="K101" s="33"/>
      <c r="L101" s="33"/>
      <c r="M101" s="33"/>
      <c r="N101" s="33"/>
      <c r="O101" s="33"/>
      <c r="P101" s="33"/>
    </row>
    <row r="102" customFormat="false" ht="11.25" hidden="false" customHeight="false" outlineLevel="0" collapsed="false">
      <c r="A102" s="1" t="s">
        <v>19</v>
      </c>
      <c r="B102" s="33"/>
      <c r="C102" s="45" t="n">
        <f aca="false">'Kops n'!C31:H31</f>
        <v>0</v>
      </c>
      <c r="D102" s="45"/>
      <c r="E102" s="45"/>
      <c r="F102" s="45"/>
      <c r="G102" s="45"/>
      <c r="H102" s="45"/>
      <c r="I102" s="33"/>
      <c r="J102" s="33"/>
      <c r="K102" s="33"/>
      <c r="L102" s="33"/>
      <c r="M102" s="33"/>
      <c r="N102" s="33"/>
      <c r="O102" s="33"/>
      <c r="P102" s="33"/>
    </row>
    <row r="103" customFormat="false" ht="11.25" hidden="false" customHeight="true" outlineLevel="0" collapsed="false">
      <c r="A103" s="33"/>
      <c r="B103" s="33"/>
      <c r="C103" s="31" t="s">
        <v>20</v>
      </c>
      <c r="D103" s="31"/>
      <c r="E103" s="31"/>
      <c r="F103" s="31"/>
      <c r="G103" s="31"/>
      <c r="H103" s="31"/>
      <c r="I103" s="33"/>
      <c r="J103" s="33"/>
      <c r="K103" s="33"/>
      <c r="L103" s="33"/>
      <c r="M103" s="33"/>
      <c r="N103" s="33"/>
      <c r="O103" s="33"/>
      <c r="P103" s="33"/>
    </row>
    <row r="104" customFormat="false" ht="11.25" hidden="false" customHeight="false" outlineLevel="0" collapsed="false">
      <c r="A104" s="33"/>
      <c r="B104" s="33"/>
      <c r="C104" s="33"/>
      <c r="D104" s="33"/>
      <c r="E104" s="33"/>
      <c r="F104" s="33"/>
      <c r="G104" s="33"/>
      <c r="H104" s="33"/>
      <c r="I104" s="33"/>
      <c r="J104" s="33"/>
      <c r="K104" s="33"/>
      <c r="L104" s="33"/>
      <c r="M104" s="33"/>
      <c r="N104" s="33"/>
      <c r="O104" s="33"/>
      <c r="P104" s="33"/>
    </row>
    <row r="105" customFormat="false" ht="11.25" hidden="false" customHeight="false" outlineLevel="0" collapsed="false">
      <c r="A105" s="96" t="str">
        <f aca="false">'Kops n'!A34:D34</f>
        <v>Tāme sastādīta:</v>
      </c>
      <c r="B105" s="96"/>
      <c r="C105" s="96"/>
      <c r="D105" s="96"/>
      <c r="E105" s="33"/>
      <c r="F105" s="33"/>
      <c r="G105" s="33"/>
      <c r="H105" s="33"/>
      <c r="I105" s="33"/>
      <c r="J105" s="33"/>
      <c r="K105" s="33"/>
      <c r="L105" s="33"/>
      <c r="M105" s="33"/>
      <c r="N105" s="33"/>
      <c r="O105" s="33"/>
      <c r="P105" s="33"/>
    </row>
    <row r="106" customFormat="false" ht="11.25" hidden="false" customHeight="false" outlineLevel="0" collapsed="false">
      <c r="A106" s="33"/>
      <c r="B106" s="33"/>
      <c r="C106" s="33"/>
      <c r="D106" s="33"/>
      <c r="E106" s="33"/>
      <c r="F106" s="33"/>
      <c r="G106" s="33"/>
      <c r="H106" s="33"/>
      <c r="I106" s="33"/>
      <c r="J106" s="33"/>
      <c r="K106" s="33"/>
      <c r="L106" s="33"/>
      <c r="M106" s="33"/>
      <c r="N106" s="33"/>
      <c r="O106" s="33"/>
      <c r="P106" s="33"/>
    </row>
    <row r="107" customFormat="false" ht="11.25" hidden="false" customHeight="false" outlineLevel="0" collapsed="false">
      <c r="A107" s="1" t="s">
        <v>48</v>
      </c>
      <c r="B107" s="33"/>
      <c r="C107" s="45" t="n">
        <f aca="false">'Kops n'!C36:H36</f>
        <v>0</v>
      </c>
      <c r="D107" s="45"/>
      <c r="E107" s="45"/>
      <c r="F107" s="45"/>
      <c r="G107" s="45"/>
      <c r="H107" s="45"/>
      <c r="I107" s="33"/>
      <c r="J107" s="33"/>
      <c r="K107" s="33"/>
      <c r="L107" s="33"/>
      <c r="M107" s="33"/>
      <c r="N107" s="33"/>
      <c r="O107" s="33"/>
      <c r="P107" s="33"/>
    </row>
    <row r="108" customFormat="false" ht="11.25" hidden="false" customHeight="true" outlineLevel="0" collapsed="false">
      <c r="A108" s="33"/>
      <c r="B108" s="33"/>
      <c r="C108" s="31" t="s">
        <v>20</v>
      </c>
      <c r="D108" s="31"/>
      <c r="E108" s="31"/>
      <c r="F108" s="31"/>
      <c r="G108" s="31"/>
      <c r="H108" s="31"/>
      <c r="I108" s="33"/>
      <c r="J108" s="33"/>
      <c r="K108" s="33"/>
      <c r="L108" s="33"/>
      <c r="M108" s="33"/>
      <c r="N108" s="33"/>
      <c r="O108" s="33"/>
      <c r="P108" s="33"/>
    </row>
    <row r="109" customFormat="false" ht="11.25" hidden="false" customHeight="false" outlineLevel="0" collapsed="false">
      <c r="A109" s="33"/>
      <c r="B109" s="33"/>
      <c r="C109" s="33"/>
      <c r="D109" s="33"/>
      <c r="E109" s="33"/>
      <c r="F109" s="33"/>
      <c r="G109" s="33"/>
      <c r="H109" s="33"/>
      <c r="I109" s="33"/>
      <c r="J109" s="33"/>
      <c r="K109" s="33"/>
      <c r="L109" s="33"/>
      <c r="M109" s="33"/>
      <c r="N109" s="33"/>
      <c r="O109" s="33"/>
      <c r="P109" s="33"/>
    </row>
    <row r="110" customFormat="false" ht="11.25" hidden="false" customHeight="false" outlineLevel="0" collapsed="false">
      <c r="A110" s="97" t="s">
        <v>21</v>
      </c>
      <c r="B110" s="98"/>
      <c r="C110" s="99" t="n">
        <f aca="false">'Kops n'!C39</f>
        <v>0</v>
      </c>
      <c r="D110" s="98"/>
      <c r="E110" s="33"/>
      <c r="F110" s="33"/>
      <c r="G110" s="33"/>
      <c r="H110" s="33"/>
      <c r="I110" s="33"/>
      <c r="J110" s="33"/>
      <c r="K110" s="33"/>
      <c r="L110" s="33"/>
      <c r="M110" s="33"/>
      <c r="N110" s="33"/>
      <c r="O110" s="33"/>
      <c r="P110" s="33"/>
    </row>
    <row r="111" customFormat="false" ht="11.25" hidden="false" customHeight="false" outlineLevel="0" collapsed="false">
      <c r="A111" s="33"/>
      <c r="B111" s="33"/>
      <c r="C111" s="33"/>
      <c r="D111" s="33"/>
      <c r="E111" s="33"/>
      <c r="F111" s="33"/>
      <c r="G111" s="33"/>
      <c r="H111" s="33"/>
      <c r="I111" s="33"/>
      <c r="J111" s="33"/>
      <c r="K111" s="33"/>
      <c r="L111" s="33"/>
      <c r="M111" s="33"/>
      <c r="N111" s="33"/>
      <c r="O111" s="33"/>
      <c r="P111"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99:K99"/>
    <mergeCell ref="C102:H102"/>
    <mergeCell ref="C103:H103"/>
    <mergeCell ref="A105:D105"/>
    <mergeCell ref="C107:H107"/>
    <mergeCell ref="C108:H108"/>
  </mergeCells>
  <conditionalFormatting sqref="A99:K99">
    <cfRule type="containsText" priority="2" operator="containsText" aboveAverage="0" equalAverage="0" bottom="0" percent="0" rank="0" text="Tiešās izmaksas kopā, t. sk. darba devēja sociālais nodoklis __.__% " dxfId="3">
      <formula>NOT(ISERROR(SEARCH("Tiešās izmaksas kopā, t. sk. darba devēja sociālais nodoklis __.__% ",A99)))</formula>
    </cfRule>
  </conditionalFormatting>
  <conditionalFormatting sqref="C2:I2 D5:L8 N9:O9 A14:P98 L99:P99 C102:H102 C107:H107 C110">
    <cfRule type="cellIs" priority="3" operator="equal" aboveAverage="0" equalAverage="0" bottom="0" percent="0" rank="0" text="" dxfId="1">
      <formula>0</formula>
    </cfRule>
  </conditionalFormatting>
  <printOptions headings="false" gridLines="false" gridLinesSet="true" horizontalCentered="false" verticalCentered="false"/>
  <pageMargins left="0" right="0" top="0.39375" bottom="0.39375"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70C0"/>
    <pageSetUpPr fitToPage="false"/>
  </sheetPr>
  <dimension ref="A1:Y32"/>
  <sheetViews>
    <sheetView showFormulas="false" showGridLines="true" showRowColHeaders="true" showZeros="true" rightToLeft="false" tabSelected="false" showOutlineSymbols="true" defaultGridColor="true" view="normal" topLeftCell="A1" colorId="64" zoomScale="100" zoomScaleNormal="100" zoomScalePageLayoutView="85" workbookViewId="0">
      <selection pane="topLeft" activeCell="E4" activeCellId="0" sqref="E4"/>
    </sheetView>
  </sheetViews>
  <sheetFormatPr defaultColWidth="8.6875" defaultRowHeight="15" zeroHeight="false" outlineLevelRow="0" outlineLevelCol="0"/>
  <cols>
    <col collapsed="false" customWidth="true" hidden="false" outlineLevel="0" max="2" min="2" style="0" width="70.29"/>
    <col collapsed="false" customWidth="true" hidden="false" outlineLevel="0" max="4" min="3" style="0" width="10.72"/>
    <col collapsed="false" customWidth="true" hidden="false" outlineLevel="0" max="12" min="5" style="426" width="9.29"/>
    <col collapsed="false" customWidth="true" hidden="false" outlineLevel="0" max="13" min="13" style="426" width="11.57"/>
    <col collapsed="false" customWidth="true" hidden="false" outlineLevel="0" max="25" min="14" style="426" width="9.29"/>
  </cols>
  <sheetData>
    <row r="1" customFormat="false" ht="51" hidden="false" customHeight="false" outlineLevel="0" collapsed="false">
      <c r="A1" s="427" t="s">
        <v>464</v>
      </c>
      <c r="B1" s="427" t="s">
        <v>36</v>
      </c>
      <c r="C1" s="427" t="s">
        <v>465</v>
      </c>
      <c r="D1" s="427" t="s">
        <v>466</v>
      </c>
      <c r="E1" s="428"/>
      <c r="F1" s="429"/>
      <c r="G1" s="429"/>
      <c r="H1" s="429"/>
      <c r="I1" s="430"/>
      <c r="J1" s="429"/>
      <c r="K1" s="429"/>
      <c r="L1" s="429"/>
      <c r="M1" s="429"/>
      <c r="N1" s="431" t="s">
        <v>467</v>
      </c>
      <c r="O1" s="431"/>
      <c r="P1" s="431" t="s">
        <v>468</v>
      </c>
      <c r="Q1" s="431"/>
      <c r="R1" s="431" t="s">
        <v>469</v>
      </c>
      <c r="S1" s="431"/>
      <c r="T1" s="432" t="s">
        <v>470</v>
      </c>
      <c r="U1" s="432"/>
      <c r="V1" s="432"/>
      <c r="W1" s="432"/>
      <c r="X1" s="432"/>
      <c r="Y1" s="433"/>
    </row>
    <row r="2" customFormat="false" ht="15" hidden="false" customHeight="false" outlineLevel="0" collapsed="false">
      <c r="A2" s="434" t="s">
        <v>471</v>
      </c>
      <c r="B2" s="435" t="s">
        <v>472</v>
      </c>
      <c r="C2" s="434" t="s">
        <v>54</v>
      </c>
      <c r="D2" s="434"/>
      <c r="E2" s="436" t="s">
        <v>473</v>
      </c>
      <c r="F2" s="437" t="s">
        <v>474</v>
      </c>
      <c r="G2" s="437"/>
      <c r="H2" s="437"/>
      <c r="I2" s="437" t="s">
        <v>475</v>
      </c>
      <c r="J2" s="437"/>
      <c r="K2" s="437" t="s">
        <v>476</v>
      </c>
      <c r="L2" s="437"/>
      <c r="M2" s="437"/>
      <c r="N2" s="430"/>
      <c r="O2" s="430"/>
      <c r="P2" s="429" t="s">
        <v>477</v>
      </c>
      <c r="Q2" s="429" t="s">
        <v>478</v>
      </c>
      <c r="R2" s="430" t="s">
        <v>478</v>
      </c>
      <c r="S2" s="430" t="s">
        <v>479</v>
      </c>
      <c r="T2" s="430" t="s">
        <v>480</v>
      </c>
      <c r="U2" s="430" t="s">
        <v>481</v>
      </c>
      <c r="V2" s="430" t="s">
        <v>482</v>
      </c>
      <c r="W2" s="430" t="s">
        <v>483</v>
      </c>
      <c r="X2" s="430" t="s">
        <v>484</v>
      </c>
      <c r="Y2" s="430"/>
    </row>
    <row r="3" customFormat="false" ht="38.25" hidden="false" customHeight="false" outlineLevel="0" collapsed="false">
      <c r="A3" s="434" t="s">
        <v>485</v>
      </c>
      <c r="B3" s="435" t="s">
        <v>486</v>
      </c>
      <c r="C3" s="434"/>
      <c r="D3" s="434" t="s">
        <v>55</v>
      </c>
      <c r="E3" s="436"/>
      <c r="F3" s="429" t="s">
        <v>487</v>
      </c>
      <c r="G3" s="438" t="s">
        <v>488</v>
      </c>
      <c r="H3" s="429" t="s">
        <v>489</v>
      </c>
      <c r="I3" s="429" t="s">
        <v>490</v>
      </c>
      <c r="J3" s="429" t="s">
        <v>491</v>
      </c>
      <c r="K3" s="429" t="s">
        <v>492</v>
      </c>
      <c r="L3" s="429" t="str">
        <f aca="false">F3</f>
        <v>PVC</v>
      </c>
      <c r="M3" s="438" t="str">
        <f aca="false">G3</f>
        <v>koka +PVC maināmie</v>
      </c>
      <c r="N3" s="430" t="s">
        <v>493</v>
      </c>
      <c r="O3" s="430" t="s">
        <v>494</v>
      </c>
      <c r="P3" s="439" t="n">
        <f aca="false">0.12+0.18</f>
        <v>0.3</v>
      </c>
      <c r="Q3" s="439" t="n">
        <v>0.4</v>
      </c>
      <c r="R3" s="429"/>
      <c r="S3" s="429"/>
      <c r="T3" s="430"/>
      <c r="U3" s="430"/>
      <c r="V3" s="430"/>
      <c r="W3" s="430"/>
      <c r="X3" s="439" t="n">
        <v>0.3</v>
      </c>
      <c r="Y3" s="430"/>
    </row>
    <row r="4" customFormat="false" ht="25.5" hidden="false" customHeight="false" outlineLevel="0" collapsed="false">
      <c r="A4" s="434" t="s">
        <v>495</v>
      </c>
      <c r="B4" s="435" t="s">
        <v>496</v>
      </c>
      <c r="C4" s="434" t="s">
        <v>54</v>
      </c>
      <c r="D4" s="434"/>
      <c r="E4" s="428"/>
      <c r="F4" s="429" t="n">
        <f aca="false">H4-G4</f>
        <v>0</v>
      </c>
      <c r="G4" s="440"/>
      <c r="H4" s="440"/>
      <c r="I4" s="429" t="n">
        <v>2</v>
      </c>
      <c r="J4" s="429" t="n">
        <v>1.2</v>
      </c>
      <c r="K4" s="429" t="n">
        <f aca="false">I4*J4</f>
        <v>2.4</v>
      </c>
      <c r="L4" s="429" t="n">
        <f aca="false">K4*F4</f>
        <v>0</v>
      </c>
      <c r="M4" s="429" t="n">
        <f aca="false">K4*G4</f>
        <v>0</v>
      </c>
      <c r="N4" s="430" t="n">
        <f aca="false">(I4*2+J4*2)*H4</f>
        <v>0</v>
      </c>
      <c r="O4" s="430" t="n">
        <f aca="false">(I4*2+J4*2)*G4</f>
        <v>0</v>
      </c>
      <c r="P4" s="430" t="n">
        <f aca="false">N4*$P$3</f>
        <v>0</v>
      </c>
      <c r="Q4" s="430" t="n">
        <f aca="false">O4*$Q$3</f>
        <v>0</v>
      </c>
      <c r="R4" s="430" t="n">
        <f aca="false">I4*G4</f>
        <v>0</v>
      </c>
      <c r="S4" s="430" t="n">
        <f aca="false">H4*I4*1.05</f>
        <v>0</v>
      </c>
      <c r="T4" s="430" t="n">
        <f aca="false">H4*(I4+2*J4)</f>
        <v>0</v>
      </c>
      <c r="U4" s="430" t="n">
        <f aca="false">T4</f>
        <v>0</v>
      </c>
      <c r="V4" s="430" t="n">
        <f aca="false">H4*I4</f>
        <v>0</v>
      </c>
      <c r="W4" s="430" t="n">
        <f aca="false">V4</f>
        <v>0</v>
      </c>
      <c r="X4" s="430" t="n">
        <f aca="false">$X$3*H4*2</f>
        <v>0</v>
      </c>
      <c r="Y4" s="430"/>
    </row>
    <row r="5" customFormat="false" ht="15" hidden="false" customHeight="false" outlineLevel="0" collapsed="false">
      <c r="A5" s="434" t="s">
        <v>497</v>
      </c>
      <c r="B5" s="435" t="s">
        <v>498</v>
      </c>
      <c r="C5" s="434" t="s">
        <v>54</v>
      </c>
      <c r="D5" s="434"/>
      <c r="E5" s="428"/>
      <c r="F5" s="429" t="n">
        <f aca="false">H5-G5</f>
        <v>0</v>
      </c>
      <c r="G5" s="440"/>
      <c r="H5" s="440"/>
      <c r="I5" s="429" t="n">
        <v>1.32</v>
      </c>
      <c r="J5" s="429" t="n">
        <f aca="false">J4</f>
        <v>1.2</v>
      </c>
      <c r="K5" s="429" t="n">
        <f aca="false">I5*J5</f>
        <v>1.584</v>
      </c>
      <c r="L5" s="429" t="n">
        <f aca="false">K5*F5</f>
        <v>0</v>
      </c>
      <c r="M5" s="429" t="n">
        <f aca="false">K5*G5</f>
        <v>0</v>
      </c>
      <c r="N5" s="430" t="n">
        <f aca="false">(I5*2+J5*2)*H5</f>
        <v>0</v>
      </c>
      <c r="O5" s="430" t="n">
        <f aca="false">(I5*2+J5*2)*G5</f>
        <v>0</v>
      </c>
      <c r="P5" s="430" t="n">
        <f aca="false">N5*$P$3</f>
        <v>0</v>
      </c>
      <c r="Q5" s="430" t="n">
        <f aca="false">O5*$Q$3</f>
        <v>0</v>
      </c>
      <c r="R5" s="430" t="n">
        <f aca="false">I5*G5</f>
        <v>0</v>
      </c>
      <c r="S5" s="430" t="n">
        <f aca="false">H5*I5*1.05</f>
        <v>0</v>
      </c>
      <c r="T5" s="430" t="n">
        <f aca="false">H5*(I5+2*J5)</f>
        <v>0</v>
      </c>
      <c r="U5" s="430" t="n">
        <f aca="false">T5</f>
        <v>0</v>
      </c>
      <c r="V5" s="430" t="n">
        <f aca="false">H5*I5</f>
        <v>0</v>
      </c>
      <c r="W5" s="430" t="n">
        <f aca="false">V5</f>
        <v>0</v>
      </c>
      <c r="X5" s="430" t="n">
        <f aca="false">$X$3*H5*2</f>
        <v>0</v>
      </c>
      <c r="Y5" s="430"/>
    </row>
    <row r="6" customFormat="false" ht="25.5" hidden="false" customHeight="false" outlineLevel="0" collapsed="false">
      <c r="A6" s="434" t="s">
        <v>499</v>
      </c>
      <c r="B6" s="435" t="s">
        <v>500</v>
      </c>
      <c r="C6" s="434" t="s">
        <v>54</v>
      </c>
      <c r="D6" s="434"/>
      <c r="E6" s="428"/>
      <c r="F6" s="429" t="n">
        <f aca="false">H6-G6</f>
        <v>0</v>
      </c>
      <c r="G6" s="440"/>
      <c r="H6" s="440"/>
      <c r="I6" s="429" t="n">
        <v>1.585</v>
      </c>
      <c r="J6" s="429" t="n">
        <f aca="false">J5</f>
        <v>1.2</v>
      </c>
      <c r="K6" s="429" t="n">
        <f aca="false">I6*J6</f>
        <v>1.902</v>
      </c>
      <c r="L6" s="429" t="n">
        <f aca="false">K6*F6</f>
        <v>0</v>
      </c>
      <c r="M6" s="429" t="n">
        <f aca="false">K6*G6</f>
        <v>0</v>
      </c>
      <c r="N6" s="430" t="n">
        <f aca="false">(I6*2+J6*2)*H6</f>
        <v>0</v>
      </c>
      <c r="O6" s="430" t="n">
        <f aca="false">(I6*2+J6*2)*G6</f>
        <v>0</v>
      </c>
      <c r="P6" s="430" t="n">
        <f aca="false">N6*$P$3</f>
        <v>0</v>
      </c>
      <c r="Q6" s="430" t="n">
        <f aca="false">O6*$Q$3</f>
        <v>0</v>
      </c>
      <c r="R6" s="430" t="n">
        <f aca="false">I6*G6</f>
        <v>0</v>
      </c>
      <c r="S6" s="430" t="n">
        <f aca="false">H6*I6*1.05</f>
        <v>0</v>
      </c>
      <c r="T6" s="430" t="n">
        <f aca="false">H6*(I6+2*J6)</f>
        <v>0</v>
      </c>
      <c r="U6" s="430" t="n">
        <f aca="false">T6</f>
        <v>0</v>
      </c>
      <c r="V6" s="430" t="n">
        <f aca="false">H6*I6</f>
        <v>0</v>
      </c>
      <c r="W6" s="430" t="n">
        <f aca="false">V6</f>
        <v>0</v>
      </c>
      <c r="X6" s="430" t="n">
        <f aca="false">$X$3*H6*2</f>
        <v>0</v>
      </c>
      <c r="Y6" s="430"/>
    </row>
    <row r="7" customFormat="false" ht="25.5" hidden="false" customHeight="false" outlineLevel="0" collapsed="false">
      <c r="A7" s="434" t="s">
        <v>501</v>
      </c>
      <c r="B7" s="435" t="s">
        <v>502</v>
      </c>
      <c r="C7" s="434"/>
      <c r="D7" s="434" t="s">
        <v>55</v>
      </c>
      <c r="E7" s="428"/>
      <c r="F7" s="429" t="n">
        <f aca="false">H7-G7</f>
        <v>0</v>
      </c>
      <c r="G7" s="440"/>
      <c r="H7" s="440"/>
      <c r="I7" s="429" t="n">
        <v>1.5</v>
      </c>
      <c r="J7" s="429" t="n">
        <f aca="false">J6</f>
        <v>1.2</v>
      </c>
      <c r="K7" s="429" t="n">
        <f aca="false">I7*J7</f>
        <v>1.8</v>
      </c>
      <c r="L7" s="429" t="n">
        <f aca="false">K7*F7</f>
        <v>0</v>
      </c>
      <c r="M7" s="429" t="n">
        <f aca="false">K7*G7</f>
        <v>0</v>
      </c>
      <c r="N7" s="430" t="n">
        <f aca="false">(I7*2+J7*2)*H7</f>
        <v>0</v>
      </c>
      <c r="O7" s="430" t="n">
        <f aca="false">(I7*2+J7*2)*G7</f>
        <v>0</v>
      </c>
      <c r="P7" s="430" t="n">
        <f aca="false">N7*$P$3</f>
        <v>0</v>
      </c>
      <c r="Q7" s="430" t="n">
        <f aca="false">O7*$Q$3</f>
        <v>0</v>
      </c>
      <c r="R7" s="430" t="n">
        <f aca="false">I7*G7</f>
        <v>0</v>
      </c>
      <c r="S7" s="430" t="n">
        <f aca="false">H7*I7*1.05</f>
        <v>0</v>
      </c>
      <c r="T7" s="430" t="n">
        <f aca="false">H7*(I7+2*J7)</f>
        <v>0</v>
      </c>
      <c r="U7" s="430" t="n">
        <f aca="false">T7</f>
        <v>0</v>
      </c>
      <c r="V7" s="430" t="n">
        <f aca="false">H7*I7</f>
        <v>0</v>
      </c>
      <c r="W7" s="430" t="n">
        <f aca="false">V7</f>
        <v>0</v>
      </c>
      <c r="X7" s="430" t="n">
        <f aca="false">$X$3*H7*2</f>
        <v>0</v>
      </c>
      <c r="Y7" s="430"/>
    </row>
    <row r="8" customFormat="false" ht="15" hidden="false" customHeight="false" outlineLevel="0" collapsed="false">
      <c r="A8" s="434" t="s">
        <v>503</v>
      </c>
      <c r="B8" s="435" t="s">
        <v>504</v>
      </c>
      <c r="C8" s="434" t="s">
        <v>54</v>
      </c>
      <c r="D8" s="434"/>
      <c r="E8" s="428"/>
      <c r="F8" s="429" t="n">
        <f aca="false">H8-G8</f>
        <v>0</v>
      </c>
      <c r="G8" s="429" t="n">
        <f aca="false">G7</f>
        <v>0</v>
      </c>
      <c r="H8" s="440"/>
      <c r="I8" s="429" t="n">
        <v>0.7</v>
      </c>
      <c r="J8" s="429" t="n">
        <v>2.1</v>
      </c>
      <c r="K8" s="429" t="n">
        <f aca="false">I8*J8</f>
        <v>1.47</v>
      </c>
      <c r="L8" s="429" t="n">
        <f aca="false">K8*F8</f>
        <v>0</v>
      </c>
      <c r="M8" s="429" t="n">
        <f aca="false">K8*G8</f>
        <v>0</v>
      </c>
      <c r="N8" s="430" t="n">
        <f aca="false">(I8*2+J8*2)*H8</f>
        <v>0</v>
      </c>
      <c r="O8" s="430" t="n">
        <f aca="false">(I8*2+J8*2)*G8</f>
        <v>0</v>
      </c>
      <c r="P8" s="430" t="n">
        <f aca="false">N8*$P$3</f>
        <v>0</v>
      </c>
      <c r="Q8" s="430" t="n">
        <f aca="false">O8*$Q$3</f>
        <v>0</v>
      </c>
      <c r="R8" s="430" t="n">
        <f aca="false">I8*G8</f>
        <v>0</v>
      </c>
      <c r="S8" s="430" t="n">
        <f aca="false">H8*I8*1.05</f>
        <v>0</v>
      </c>
      <c r="T8" s="430" t="n">
        <f aca="false">H8*(I8+2*J8)</f>
        <v>0</v>
      </c>
      <c r="U8" s="430" t="n">
        <f aca="false">T8</f>
        <v>0</v>
      </c>
      <c r="V8" s="430" t="n">
        <f aca="false">H8*I8</f>
        <v>0</v>
      </c>
      <c r="W8" s="430" t="n">
        <f aca="false">V8</f>
        <v>0</v>
      </c>
      <c r="X8" s="430" t="n">
        <f aca="false">$X$3*H8*2</f>
        <v>0</v>
      </c>
      <c r="Y8" s="430"/>
    </row>
    <row r="9" customFormat="false" ht="38.25" hidden="false" customHeight="false" outlineLevel="0" collapsed="false">
      <c r="A9" s="434" t="s">
        <v>505</v>
      </c>
      <c r="B9" s="435" t="s">
        <v>506</v>
      </c>
      <c r="C9" s="434"/>
      <c r="D9" s="434" t="s">
        <v>55</v>
      </c>
      <c r="E9" s="428"/>
      <c r="F9" s="429" t="n">
        <f aca="false">H9-G9</f>
        <v>-4</v>
      </c>
      <c r="G9" s="429" t="n">
        <v>4</v>
      </c>
      <c r="H9" s="440"/>
      <c r="I9" s="429" t="n">
        <v>2</v>
      </c>
      <c r="J9" s="429" t="n">
        <v>2.1</v>
      </c>
      <c r="K9" s="429" t="n">
        <f aca="false">I9*J9</f>
        <v>4.2</v>
      </c>
      <c r="L9" s="429" t="n">
        <f aca="false">K9*F9</f>
        <v>-16.8</v>
      </c>
      <c r="M9" s="429" t="n">
        <f aca="false">K9*G9</f>
        <v>16.8</v>
      </c>
      <c r="N9" s="430" t="n">
        <f aca="false">(I9*2+J9*2)*H9</f>
        <v>0</v>
      </c>
      <c r="O9" s="430" t="n">
        <f aca="false">(I9*2+J9*2)*G9</f>
        <v>32.8</v>
      </c>
      <c r="P9" s="430" t="n">
        <f aca="false">N9*$P$3</f>
        <v>0</v>
      </c>
      <c r="Q9" s="430" t="n">
        <f aca="false">O9*$Q$3</f>
        <v>13.12</v>
      </c>
      <c r="R9" s="430" t="n">
        <f aca="false">I9*G9</f>
        <v>8</v>
      </c>
      <c r="S9" s="430" t="n">
        <f aca="false">H9*I9*1.05</f>
        <v>0</v>
      </c>
      <c r="T9" s="430" t="n">
        <f aca="false">H9*(I9+2*J9)</f>
        <v>0</v>
      </c>
      <c r="U9" s="430" t="n">
        <f aca="false">T9</f>
        <v>0</v>
      </c>
      <c r="V9" s="430" t="n">
        <f aca="false">H9*I9</f>
        <v>0</v>
      </c>
      <c r="W9" s="430" t="n">
        <f aca="false">V9</f>
        <v>0</v>
      </c>
      <c r="X9" s="430" t="n">
        <f aca="false">$X$3*H9*2</f>
        <v>0</v>
      </c>
      <c r="Y9" s="430"/>
    </row>
    <row r="10" customFormat="false" ht="25.5" hidden="false" customHeight="false" outlineLevel="0" collapsed="false">
      <c r="A10" s="434" t="s">
        <v>507</v>
      </c>
      <c r="B10" s="435" t="s">
        <v>508</v>
      </c>
      <c r="C10" s="434" t="s">
        <v>54</v>
      </c>
      <c r="D10" s="434"/>
      <c r="E10" s="428"/>
      <c r="F10" s="429"/>
      <c r="G10" s="429"/>
      <c r="H10" s="440"/>
      <c r="I10" s="429" t="n">
        <v>0.7</v>
      </c>
      <c r="J10" s="429" t="n">
        <v>2.1</v>
      </c>
      <c r="K10" s="429" t="n">
        <f aca="false">I10*J10</f>
        <v>1.47</v>
      </c>
      <c r="L10" s="429" t="n">
        <f aca="false">K10*F10</f>
        <v>0</v>
      </c>
      <c r="M10" s="429"/>
      <c r="N10" s="430" t="n">
        <f aca="false">(I10*2+J10*2)*H10</f>
        <v>0</v>
      </c>
      <c r="O10" s="430" t="n">
        <f aca="false">(I10*2+J10*2)*G10</f>
        <v>0</v>
      </c>
      <c r="P10" s="430" t="n">
        <f aca="false">N10*$P$3</f>
        <v>0</v>
      </c>
      <c r="Q10" s="430" t="n">
        <f aca="false">O10*$Q$3</f>
        <v>0</v>
      </c>
      <c r="R10" s="430" t="n">
        <f aca="false">I10*G10</f>
        <v>0</v>
      </c>
      <c r="S10" s="430" t="n">
        <f aca="false">H10*I10*1.05</f>
        <v>0</v>
      </c>
      <c r="T10" s="430" t="n">
        <f aca="false">H10*(I10+2*J10)</f>
        <v>0</v>
      </c>
      <c r="U10" s="430" t="n">
        <f aca="false">T10</f>
        <v>0</v>
      </c>
      <c r="V10" s="430" t="n">
        <f aca="false">H10*I10</f>
        <v>0</v>
      </c>
      <c r="W10" s="430" t="n">
        <f aca="false">V10</f>
        <v>0</v>
      </c>
      <c r="X10" s="430" t="n">
        <f aca="false">$X$3*H10*2</f>
        <v>0</v>
      </c>
      <c r="Y10" s="430"/>
    </row>
    <row r="11" customFormat="false" ht="25.5" hidden="false" customHeight="false" outlineLevel="0" collapsed="false">
      <c r="A11" s="434" t="s">
        <v>509</v>
      </c>
      <c r="B11" s="435" t="s">
        <v>510</v>
      </c>
      <c r="C11" s="434"/>
      <c r="D11" s="434" t="s">
        <v>55</v>
      </c>
      <c r="E11" s="428"/>
      <c r="F11" s="429"/>
      <c r="G11" s="429"/>
      <c r="H11" s="441" t="n">
        <f aca="false">SUM(H4:H10)</f>
        <v>0</v>
      </c>
      <c r="I11" s="429"/>
      <c r="J11" s="429"/>
      <c r="K11" s="429"/>
      <c r="L11" s="442" t="n">
        <f aca="false">SUM(L4:L10)</f>
        <v>-16.8</v>
      </c>
      <c r="M11" s="442" t="n">
        <f aca="false">SUM(M4:M10)</f>
        <v>16.8</v>
      </c>
      <c r="N11" s="442" t="n">
        <f aca="false">SUM(N4:N10)</f>
        <v>0</v>
      </c>
      <c r="O11" s="442" t="n">
        <f aca="false">SUM(O4:O10)</f>
        <v>32.8</v>
      </c>
      <c r="P11" s="442" t="n">
        <f aca="false">SUM(P4:P10)</f>
        <v>0</v>
      </c>
      <c r="Q11" s="442" t="n">
        <f aca="false">SUM(Q4:Q10)</f>
        <v>13.12</v>
      </c>
      <c r="R11" s="442" t="n">
        <f aca="false">SUM(R4:R10)</f>
        <v>8</v>
      </c>
      <c r="S11" s="442" t="n">
        <f aca="false">SUM(S4:S10)</f>
        <v>0</v>
      </c>
      <c r="T11" s="442" t="n">
        <f aca="false">SUM(T4:T10)</f>
        <v>0</v>
      </c>
      <c r="U11" s="442" t="n">
        <f aca="false">SUM(U4:U10)</f>
        <v>0</v>
      </c>
      <c r="V11" s="442" t="n">
        <f aca="false">SUM(V4:V10)</f>
        <v>0</v>
      </c>
      <c r="W11" s="442" t="n">
        <f aca="false">SUM(W4:W10)</f>
        <v>0</v>
      </c>
      <c r="X11" s="442" t="n">
        <f aca="false">SUM(X4:X10)</f>
        <v>0</v>
      </c>
      <c r="Y11" s="430"/>
    </row>
    <row r="12" customFormat="false" ht="25.5" hidden="false" customHeight="false" outlineLevel="0" collapsed="false">
      <c r="A12" s="434" t="s">
        <v>511</v>
      </c>
      <c r="B12" s="435" t="s">
        <v>512</v>
      </c>
      <c r="C12" s="434" t="s">
        <v>54</v>
      </c>
      <c r="D12" s="434"/>
      <c r="E12" s="428"/>
      <c r="F12" s="429"/>
      <c r="G12" s="429"/>
      <c r="H12" s="429"/>
      <c r="I12" s="429"/>
      <c r="J12" s="429"/>
      <c r="K12" s="429"/>
      <c r="L12" s="429"/>
      <c r="M12" s="429"/>
      <c r="N12" s="430"/>
      <c r="O12" s="430"/>
      <c r="P12" s="430"/>
      <c r="Q12" s="430"/>
      <c r="R12" s="430"/>
      <c r="S12" s="430"/>
      <c r="T12" s="430"/>
      <c r="U12" s="430"/>
      <c r="V12" s="430"/>
      <c r="W12" s="430"/>
      <c r="X12" s="430"/>
      <c r="Y12" s="430"/>
    </row>
    <row r="13" customFormat="false" ht="15" hidden="false" customHeight="false" outlineLevel="0" collapsed="false">
      <c r="A13" s="434" t="s">
        <v>513</v>
      </c>
      <c r="B13" s="435" t="s">
        <v>514</v>
      </c>
      <c r="C13" s="434"/>
      <c r="D13" s="434" t="s">
        <v>55</v>
      </c>
      <c r="E13" s="428"/>
      <c r="F13" s="429"/>
      <c r="G13" s="429"/>
      <c r="H13" s="429"/>
      <c r="I13" s="429"/>
      <c r="J13" s="443"/>
      <c r="K13" s="429"/>
      <c r="L13" s="429"/>
      <c r="M13" s="429"/>
      <c r="N13" s="430"/>
      <c r="O13" s="430"/>
      <c r="P13" s="430"/>
      <c r="Q13" s="430"/>
      <c r="R13" s="430"/>
      <c r="S13" s="430"/>
      <c r="T13" s="430"/>
      <c r="U13" s="430"/>
      <c r="V13" s="430"/>
      <c r="W13" s="430"/>
      <c r="X13" s="430"/>
      <c r="Y13" s="430"/>
    </row>
    <row r="14" customFormat="false" ht="15" hidden="false" customHeight="false" outlineLevel="0" collapsed="false">
      <c r="A14" s="434" t="s">
        <v>515</v>
      </c>
      <c r="B14" s="435" t="s">
        <v>516</v>
      </c>
      <c r="C14" s="434"/>
      <c r="D14" s="434" t="s">
        <v>55</v>
      </c>
      <c r="E14" s="428"/>
      <c r="F14" s="429"/>
      <c r="G14" s="429"/>
      <c r="H14" s="429"/>
      <c r="I14" s="429"/>
      <c r="J14" s="443"/>
      <c r="K14" s="429"/>
      <c r="L14" s="429"/>
      <c r="M14" s="429"/>
      <c r="N14" s="430"/>
      <c r="O14" s="430"/>
      <c r="P14" s="430"/>
      <c r="Q14" s="430"/>
      <c r="R14" s="430"/>
      <c r="S14" s="430"/>
      <c r="T14" s="430"/>
      <c r="U14" s="430"/>
      <c r="V14" s="430"/>
      <c r="W14" s="430"/>
      <c r="X14" s="430"/>
      <c r="Y14" s="430"/>
    </row>
    <row r="15" customFormat="false" ht="25.5" hidden="false" customHeight="false" outlineLevel="0" collapsed="false">
      <c r="A15" s="434" t="s">
        <v>517</v>
      </c>
      <c r="B15" s="435" t="s">
        <v>518</v>
      </c>
      <c r="C15" s="434"/>
      <c r="D15" s="434" t="s">
        <v>55</v>
      </c>
      <c r="E15" s="428"/>
      <c r="F15" s="429"/>
      <c r="G15" s="429"/>
      <c r="H15" s="429"/>
      <c r="I15" s="429"/>
      <c r="J15" s="443"/>
      <c r="K15" s="429"/>
      <c r="L15" s="429"/>
      <c r="M15" s="429"/>
      <c r="N15" s="430"/>
      <c r="O15" s="430"/>
      <c r="P15" s="430"/>
      <c r="Q15" s="430"/>
      <c r="R15" s="430"/>
      <c r="S15" s="430"/>
      <c r="T15" s="430"/>
      <c r="U15" s="430"/>
      <c r="V15" s="430"/>
      <c r="W15" s="430"/>
      <c r="X15" s="430"/>
      <c r="Y15" s="430"/>
    </row>
    <row r="16" customFormat="false" ht="38.25" hidden="false" customHeight="false" outlineLevel="0" collapsed="false">
      <c r="A16" s="434" t="s">
        <v>519</v>
      </c>
      <c r="B16" s="435" t="s">
        <v>520</v>
      </c>
      <c r="C16" s="434" t="s">
        <v>54</v>
      </c>
      <c r="D16" s="434"/>
      <c r="E16" s="428"/>
      <c r="F16" s="429"/>
      <c r="G16" s="429"/>
      <c r="H16" s="429"/>
      <c r="I16" s="429"/>
      <c r="J16" s="443"/>
      <c r="K16" s="429"/>
      <c r="L16" s="429"/>
      <c r="M16" s="429"/>
      <c r="N16" s="430"/>
      <c r="O16" s="430"/>
      <c r="P16" s="430"/>
      <c r="Q16" s="430"/>
      <c r="R16" s="430"/>
      <c r="S16" s="430"/>
      <c r="T16" s="430"/>
      <c r="U16" s="430"/>
      <c r="V16" s="430"/>
      <c r="W16" s="430"/>
      <c r="X16" s="430"/>
      <c r="Y16" s="430"/>
    </row>
    <row r="17" customFormat="false" ht="25.5" hidden="false" customHeight="false" outlineLevel="0" collapsed="false">
      <c r="A17" s="434" t="s">
        <v>521</v>
      </c>
      <c r="B17" s="435" t="s">
        <v>522</v>
      </c>
      <c r="C17" s="434"/>
      <c r="D17" s="434" t="s">
        <v>55</v>
      </c>
      <c r="E17" s="428"/>
      <c r="F17" s="429"/>
      <c r="G17" s="429"/>
      <c r="H17" s="429"/>
      <c r="I17" s="429"/>
      <c r="J17" s="443"/>
      <c r="K17" s="429"/>
      <c r="L17" s="429"/>
      <c r="M17" s="429"/>
      <c r="N17" s="430"/>
      <c r="O17" s="430"/>
      <c r="P17" s="430"/>
      <c r="Q17" s="430"/>
      <c r="R17" s="430"/>
      <c r="S17" s="430"/>
      <c r="T17" s="430"/>
      <c r="U17" s="430"/>
      <c r="V17" s="430"/>
      <c r="W17" s="430"/>
      <c r="X17" s="430"/>
      <c r="Y17" s="430"/>
    </row>
    <row r="18" customFormat="false" ht="25.5" hidden="false" customHeight="false" outlineLevel="0" collapsed="false">
      <c r="A18" s="434" t="s">
        <v>523</v>
      </c>
      <c r="B18" s="435" t="s">
        <v>524</v>
      </c>
      <c r="C18" s="434"/>
      <c r="D18" s="434" t="s">
        <v>55</v>
      </c>
      <c r="E18" s="428"/>
      <c r="F18" s="429"/>
      <c r="G18" s="429"/>
      <c r="H18" s="429"/>
      <c r="I18" s="429"/>
      <c r="J18" s="443"/>
      <c r="K18" s="429"/>
      <c r="L18" s="429"/>
      <c r="M18" s="429"/>
      <c r="N18" s="430"/>
      <c r="O18" s="430"/>
      <c r="P18" s="430"/>
      <c r="Q18" s="430"/>
      <c r="R18" s="430"/>
      <c r="S18" s="430"/>
      <c r="T18" s="430"/>
      <c r="U18" s="430"/>
      <c r="V18" s="430"/>
      <c r="W18" s="430"/>
      <c r="X18" s="430"/>
      <c r="Y18" s="430"/>
    </row>
    <row r="19" customFormat="false" ht="15" hidden="false" customHeight="false" outlineLevel="0" collapsed="false">
      <c r="A19" s="434" t="s">
        <v>525</v>
      </c>
      <c r="B19" s="435" t="s">
        <v>526</v>
      </c>
      <c r="C19" s="434" t="s">
        <v>54</v>
      </c>
      <c r="D19" s="434"/>
      <c r="E19" s="428"/>
      <c r="F19" s="429"/>
      <c r="G19" s="429"/>
      <c r="H19" s="429"/>
      <c r="I19" s="429"/>
      <c r="J19" s="429"/>
      <c r="K19" s="429"/>
      <c r="L19" s="429"/>
      <c r="M19" s="429"/>
      <c r="N19" s="430"/>
      <c r="O19" s="430"/>
      <c r="P19" s="430"/>
      <c r="Q19" s="430"/>
      <c r="R19" s="430"/>
      <c r="S19" s="430"/>
      <c r="T19" s="430"/>
      <c r="U19" s="430"/>
      <c r="V19" s="430"/>
      <c r="W19" s="430"/>
      <c r="X19" s="430"/>
      <c r="Y19" s="430"/>
    </row>
    <row r="20" customFormat="false" ht="15" hidden="false" customHeight="false" outlineLevel="0" collapsed="false">
      <c r="A20" s="434" t="s">
        <v>527</v>
      </c>
      <c r="B20" s="435" t="s">
        <v>528</v>
      </c>
      <c r="C20" s="434"/>
      <c r="D20" s="434" t="s">
        <v>55</v>
      </c>
      <c r="E20" s="428"/>
      <c r="F20" s="429"/>
      <c r="G20" s="429"/>
      <c r="H20" s="429"/>
      <c r="I20" s="429"/>
      <c r="J20" s="429"/>
      <c r="K20" s="429"/>
      <c r="L20" s="429"/>
      <c r="M20" s="429"/>
      <c r="N20" s="430"/>
      <c r="O20" s="430"/>
      <c r="P20" s="430"/>
      <c r="Q20" s="430"/>
      <c r="R20" s="430"/>
      <c r="S20" s="430"/>
      <c r="T20" s="430"/>
      <c r="U20" s="430"/>
      <c r="V20" s="430"/>
      <c r="W20" s="430"/>
      <c r="X20" s="430"/>
      <c r="Y20" s="430"/>
    </row>
    <row r="21" customFormat="false" ht="15" hidden="false" customHeight="false" outlineLevel="0" collapsed="false">
      <c r="A21" s="434" t="s">
        <v>529</v>
      </c>
      <c r="B21" s="435" t="s">
        <v>530</v>
      </c>
      <c r="C21" s="434"/>
      <c r="D21" s="434" t="s">
        <v>55</v>
      </c>
      <c r="E21" s="428"/>
      <c r="F21" s="429"/>
      <c r="G21" s="429"/>
      <c r="H21" s="429"/>
      <c r="I21" s="429"/>
      <c r="J21" s="429"/>
      <c r="K21" s="429"/>
      <c r="L21" s="429"/>
      <c r="M21" s="429"/>
      <c r="N21" s="430"/>
      <c r="O21" s="430"/>
      <c r="P21" s="430"/>
      <c r="Q21" s="430"/>
      <c r="R21" s="430"/>
      <c r="S21" s="430"/>
      <c r="T21" s="430"/>
      <c r="U21" s="430"/>
      <c r="V21" s="430"/>
      <c r="W21" s="430"/>
      <c r="X21" s="430"/>
      <c r="Y21" s="430"/>
    </row>
    <row r="22" customFormat="false" ht="15" hidden="false" customHeight="false" outlineLevel="0" collapsed="false">
      <c r="A22" s="434" t="s">
        <v>531</v>
      </c>
      <c r="B22" s="435" t="s">
        <v>532</v>
      </c>
      <c r="C22" s="434" t="s">
        <v>54</v>
      </c>
      <c r="D22" s="434"/>
      <c r="E22" s="428"/>
      <c r="F22" s="429"/>
      <c r="G22" s="429"/>
      <c r="H22" s="429"/>
      <c r="I22" s="429"/>
      <c r="J22" s="429"/>
      <c r="K22" s="429"/>
      <c r="L22" s="429"/>
      <c r="M22" s="429"/>
      <c r="N22" s="430"/>
      <c r="O22" s="430"/>
      <c r="P22" s="430"/>
      <c r="Q22" s="430"/>
      <c r="R22" s="430"/>
      <c r="S22" s="430"/>
      <c r="T22" s="430"/>
      <c r="U22" s="430"/>
      <c r="V22" s="430"/>
      <c r="W22" s="430"/>
      <c r="X22" s="430"/>
      <c r="Y22" s="430"/>
    </row>
    <row r="23" customFormat="false" ht="15" hidden="false" customHeight="false" outlineLevel="0" collapsed="false">
      <c r="A23" s="434" t="s">
        <v>533</v>
      </c>
      <c r="B23" s="435" t="s">
        <v>534</v>
      </c>
      <c r="C23" s="434" t="s">
        <v>54</v>
      </c>
      <c r="D23" s="434"/>
    </row>
    <row r="24" customFormat="false" ht="25.5" hidden="false" customHeight="false" outlineLevel="0" collapsed="false">
      <c r="A24" s="434" t="s">
        <v>535</v>
      </c>
      <c r="B24" s="435" t="s">
        <v>536</v>
      </c>
      <c r="C24" s="434"/>
      <c r="D24" s="434" t="s">
        <v>55</v>
      </c>
    </row>
    <row r="25" customFormat="false" ht="25.5" hidden="false" customHeight="false" outlineLevel="0" collapsed="false">
      <c r="A25" s="434" t="s">
        <v>537</v>
      </c>
      <c r="B25" s="435" t="s">
        <v>538</v>
      </c>
      <c r="C25" s="434" t="s">
        <v>54</v>
      </c>
      <c r="D25" s="434"/>
    </row>
    <row r="26" customFormat="false" ht="15" hidden="false" customHeight="false" outlineLevel="0" collapsed="false">
      <c r="A26" s="434" t="s">
        <v>539</v>
      </c>
      <c r="B26" s="435" t="s">
        <v>540</v>
      </c>
      <c r="C26" s="434" t="s">
        <v>54</v>
      </c>
      <c r="D26" s="434"/>
    </row>
    <row r="27" customFormat="false" ht="15" hidden="false" customHeight="false" outlineLevel="0" collapsed="false">
      <c r="A27" s="434" t="s">
        <v>541</v>
      </c>
      <c r="B27" s="435" t="s">
        <v>542</v>
      </c>
      <c r="C27" s="434" t="s">
        <v>54</v>
      </c>
      <c r="D27" s="434"/>
    </row>
    <row r="28" customFormat="false" ht="15" hidden="false" customHeight="false" outlineLevel="0" collapsed="false">
      <c r="A28" s="434" t="s">
        <v>543</v>
      </c>
      <c r="B28" s="435" t="s">
        <v>544</v>
      </c>
      <c r="C28" s="434" t="s">
        <v>54</v>
      </c>
      <c r="D28" s="434"/>
    </row>
    <row r="29" customFormat="false" ht="25.5" hidden="false" customHeight="false" outlineLevel="0" collapsed="false">
      <c r="A29" s="434" t="s">
        <v>545</v>
      </c>
      <c r="B29" s="435" t="s">
        <v>546</v>
      </c>
      <c r="C29" s="434" t="s">
        <v>54</v>
      </c>
      <c r="D29" s="434"/>
    </row>
    <row r="30" customFormat="false" ht="25.5" hidden="false" customHeight="false" outlineLevel="0" collapsed="false">
      <c r="A30" s="434" t="s">
        <v>547</v>
      </c>
      <c r="B30" s="435" t="s">
        <v>548</v>
      </c>
      <c r="C30" s="434" t="s">
        <v>54</v>
      </c>
      <c r="D30" s="434"/>
    </row>
    <row r="31" customFormat="false" ht="25.5" hidden="false" customHeight="false" outlineLevel="0" collapsed="false">
      <c r="A31" s="434" t="s">
        <v>549</v>
      </c>
      <c r="B31" s="435" t="s">
        <v>550</v>
      </c>
      <c r="C31" s="434"/>
      <c r="D31" s="434" t="s">
        <v>55</v>
      </c>
    </row>
    <row r="32" customFormat="false" ht="38.25" hidden="false" customHeight="false" outlineLevel="0" collapsed="false">
      <c r="A32" s="434" t="s">
        <v>551</v>
      </c>
      <c r="B32" s="435" t="s">
        <v>552</v>
      </c>
      <c r="C32" s="434" t="s">
        <v>54</v>
      </c>
      <c r="D32" s="434"/>
    </row>
  </sheetData>
  <mergeCells count="8">
    <mergeCell ref="N1:O1"/>
    <mergeCell ref="P1:Q1"/>
    <mergeCell ref="R1:S1"/>
    <mergeCell ref="T1:X1"/>
    <mergeCell ref="E2:E3"/>
    <mergeCell ref="F2:H2"/>
    <mergeCell ref="I2:J2"/>
    <mergeCell ref="K2:M2"/>
  </mergeCells>
  <printOptions headings="false" gridLines="false" gridLinesSet="true" horizontalCentered="false" verticalCentered="false"/>
  <pageMargins left="0.7" right="0.7" top="0.75" bottom="0.75" header="0.511805555555555" footer="0.511805555555555"/>
  <pageSetup paperSize="9" scale="86"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5B9BD5"/>
    <pageSetUpPr fitToPage="false"/>
  </sheetPr>
  <dimension ref="A2:C3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35" activeCellId="0" sqref="E35"/>
    </sheetView>
  </sheetViews>
  <sheetFormatPr defaultColWidth="9.15625" defaultRowHeight="11.25" zeroHeight="false" outlineLevelRow="0" outlineLevelCol="0"/>
  <cols>
    <col collapsed="false" customWidth="true" hidden="false" outlineLevel="0" max="1" min="1" style="1" width="16.86"/>
    <col collapsed="false" customWidth="true" hidden="false" outlineLevel="0" max="2" min="2" style="1" width="43.43"/>
    <col collapsed="false" customWidth="true" hidden="false" outlineLevel="0" max="3" min="3" style="1" width="22.43"/>
    <col collapsed="false" customWidth="false" hidden="false" outlineLevel="0" max="191" min="4" style="1" width="9.14"/>
    <col collapsed="false" customWidth="true" hidden="false" outlineLevel="0" max="192" min="192" style="1" width="1.43"/>
    <col collapsed="false" customWidth="true" hidden="false" outlineLevel="0" max="193" min="193" style="1" width="2.14"/>
    <col collapsed="false" customWidth="true" hidden="false" outlineLevel="0" max="194" min="194" style="1" width="16.86"/>
    <col collapsed="false" customWidth="true" hidden="false" outlineLevel="0" max="195" min="195" style="1" width="43.43"/>
    <col collapsed="false" customWidth="true" hidden="false" outlineLevel="0" max="196" min="196" style="1" width="22.43"/>
    <col collapsed="false" customWidth="false" hidden="false" outlineLevel="0" max="197" min="197" style="1" width="9.14"/>
    <col collapsed="false" customWidth="true" hidden="false" outlineLevel="0" max="198" min="198" style="1" width="13.86"/>
    <col collapsed="false" customWidth="false" hidden="false" outlineLevel="0" max="447" min="199" style="1" width="9.14"/>
    <col collapsed="false" customWidth="true" hidden="false" outlineLevel="0" max="448" min="448" style="1" width="1.43"/>
    <col collapsed="false" customWidth="true" hidden="false" outlineLevel="0" max="449" min="449" style="1" width="2.14"/>
    <col collapsed="false" customWidth="true" hidden="false" outlineLevel="0" max="450" min="450" style="1" width="16.86"/>
    <col collapsed="false" customWidth="true" hidden="false" outlineLevel="0" max="451" min="451" style="1" width="43.43"/>
    <col collapsed="false" customWidth="true" hidden="false" outlineLevel="0" max="452" min="452" style="1" width="22.43"/>
    <col collapsed="false" customWidth="false" hidden="false" outlineLevel="0" max="453" min="453" style="1" width="9.14"/>
    <col collapsed="false" customWidth="true" hidden="false" outlineLevel="0" max="454" min="454" style="1" width="13.86"/>
    <col collapsed="false" customWidth="false" hidden="false" outlineLevel="0" max="703" min="455" style="1" width="9.14"/>
    <col collapsed="false" customWidth="true" hidden="false" outlineLevel="0" max="704" min="704" style="1" width="1.43"/>
    <col collapsed="false" customWidth="true" hidden="false" outlineLevel="0" max="705" min="705" style="1" width="2.14"/>
    <col collapsed="false" customWidth="true" hidden="false" outlineLevel="0" max="706" min="706" style="1" width="16.86"/>
    <col collapsed="false" customWidth="true" hidden="false" outlineLevel="0" max="707" min="707" style="1" width="43.43"/>
    <col collapsed="false" customWidth="true" hidden="false" outlineLevel="0" max="708" min="708" style="1" width="22.43"/>
    <col collapsed="false" customWidth="false" hidden="false" outlineLevel="0" max="709" min="709" style="1" width="9.14"/>
    <col collapsed="false" customWidth="true" hidden="false" outlineLevel="0" max="710" min="710" style="1" width="13.86"/>
    <col collapsed="false" customWidth="false" hidden="false" outlineLevel="0" max="959" min="711" style="1" width="9.14"/>
    <col collapsed="false" customWidth="true" hidden="false" outlineLevel="0" max="960" min="960" style="1" width="1.43"/>
    <col collapsed="false" customWidth="true" hidden="false" outlineLevel="0" max="961" min="961" style="1" width="2.14"/>
    <col collapsed="false" customWidth="true" hidden="false" outlineLevel="0" max="962" min="962" style="1" width="16.86"/>
    <col collapsed="false" customWidth="true" hidden="false" outlineLevel="0" max="963" min="963" style="1" width="43.43"/>
    <col collapsed="false" customWidth="true" hidden="false" outlineLevel="0" max="964" min="964" style="1" width="22.43"/>
    <col collapsed="false" customWidth="false" hidden="false" outlineLevel="0" max="965" min="965" style="1" width="9.14"/>
    <col collapsed="false" customWidth="true" hidden="false" outlineLevel="0" max="966" min="966" style="1" width="13.86"/>
    <col collapsed="false" customWidth="false" hidden="false" outlineLevel="0" max="1024" min="967" style="1" width="9.14"/>
  </cols>
  <sheetData>
    <row r="2" customFormat="false" ht="11.25" hidden="false" customHeight="false" outlineLevel="0" collapsed="false">
      <c r="C2" s="2" t="s">
        <v>0</v>
      </c>
    </row>
    <row r="3" customFormat="false" ht="11.25" hidden="false" customHeight="false" outlineLevel="0" collapsed="false">
      <c r="A3" s="2"/>
      <c r="B3" s="3"/>
      <c r="C3" s="3"/>
    </row>
    <row r="4" customFormat="false" ht="11.25" hidden="false" customHeight="false" outlineLevel="0" collapsed="false">
      <c r="B4" s="4" t="s">
        <v>1</v>
      </c>
      <c r="C4" s="4"/>
    </row>
    <row r="5" customFormat="false" ht="11.25" hidden="false" customHeight="false" outlineLevel="0" collapsed="false">
      <c r="A5" s="2"/>
      <c r="B5" s="2"/>
      <c r="C5" s="2"/>
    </row>
    <row r="6" customFormat="false" ht="11.25" hidden="false" customHeight="false" outlineLevel="0" collapsed="false">
      <c r="C6" s="5" t="s">
        <v>2</v>
      </c>
    </row>
    <row r="8" customFormat="false" ht="11.25" hidden="false" customHeight="false" outlineLevel="0" collapsed="false">
      <c r="B8" s="6" t="str">
        <f aca="false">'Kopt c'!B8:C8</f>
        <v>2023.gada____.__________</v>
      </c>
      <c r="C8" s="6"/>
    </row>
    <row r="11" customFormat="false" ht="11.25" hidden="false" customHeight="false" outlineLevel="0" collapsed="false">
      <c r="B11" s="2" t="s">
        <v>23</v>
      </c>
    </row>
    <row r="12" customFormat="false" ht="11.25" hidden="false" customHeight="false" outlineLevel="0" collapsed="false">
      <c r="B12" s="7" t="s">
        <v>26</v>
      </c>
    </row>
    <row r="13" customFormat="false" ht="11.25" hidden="false" customHeight="false" outlineLevel="0" collapsed="false">
      <c r="A13" s="5" t="s">
        <v>6</v>
      </c>
      <c r="B13" s="48" t="str">
        <f aca="false">'Kopt a '!B13:C13</f>
        <v>Daudzīvokļu dzīvojamā māja</v>
      </c>
      <c r="C13" s="48"/>
    </row>
    <row r="14" customFormat="false" ht="11.25" hidden="false" customHeight="false" outlineLevel="0" collapsed="false">
      <c r="A14" s="5" t="s">
        <v>8</v>
      </c>
      <c r="B14" s="49" t="str">
        <f aca="false">'Kopt a '!B14:C14</f>
        <v>fasādes vienkāršotā atjaunošana</v>
      </c>
      <c r="C14" s="49"/>
    </row>
    <row r="15" customFormat="false" ht="11.25" hidden="false" customHeight="false" outlineLevel="0" collapsed="false">
      <c r="A15" s="5" t="s">
        <v>10</v>
      </c>
      <c r="B15" s="49" t="str">
        <f aca="false">'Kopt a '!B15:C15</f>
        <v>Raiņa iela 40, Balvi</v>
      </c>
      <c r="C15" s="49"/>
    </row>
    <row r="16" customFormat="false" ht="11.25" hidden="false" customHeight="false" outlineLevel="0" collapsed="false">
      <c r="A16" s="5" t="s">
        <v>12</v>
      </c>
      <c r="B16" s="49" t="n">
        <f aca="false">'Kopt a '!B16:C16</f>
        <v>0</v>
      </c>
      <c r="C16" s="49"/>
    </row>
    <row r="17" customFormat="false" ht="12" hidden="false" customHeight="false" outlineLevel="0" collapsed="false"/>
    <row r="18" customFormat="false" ht="11.25" hidden="false" customHeight="false" outlineLevel="0" collapsed="false">
      <c r="A18" s="10" t="s">
        <v>13</v>
      </c>
      <c r="B18" s="11" t="s">
        <v>14</v>
      </c>
      <c r="C18" s="12" t="s">
        <v>15</v>
      </c>
    </row>
    <row r="19" customFormat="false" ht="11.25" hidden="false" customHeight="false" outlineLevel="0" collapsed="false">
      <c r="A19" s="13" t="n">
        <f aca="false">'Kopt a+c+n'!A19</f>
        <v>0</v>
      </c>
      <c r="B19" s="36" t="str">
        <f aca="false">'Kopt a+c+n'!B19</f>
        <v>Celtniecības darbu izmaksas</v>
      </c>
      <c r="C19" s="37" t="n">
        <f aca="false">'Kops n'!E26</f>
        <v>0</v>
      </c>
    </row>
    <row r="20" customFormat="false" ht="11.25" hidden="false" customHeight="false" outlineLevel="0" collapsed="false">
      <c r="A20" s="16"/>
      <c r="B20" s="17"/>
      <c r="C20" s="18"/>
    </row>
    <row r="21" customFormat="false" ht="11.25" hidden="false" customHeight="false" outlineLevel="0" collapsed="false">
      <c r="A21" s="19"/>
      <c r="B21" s="14"/>
      <c r="C21" s="18"/>
    </row>
    <row r="22" customFormat="false" ht="11.25" hidden="false" customHeight="false" outlineLevel="0" collapsed="false">
      <c r="A22" s="19"/>
      <c r="B22" s="14"/>
      <c r="C22" s="18"/>
    </row>
    <row r="23" customFormat="false" ht="11.25" hidden="false" customHeight="false" outlineLevel="0" collapsed="false">
      <c r="A23" s="19"/>
      <c r="B23" s="14"/>
      <c r="C23" s="18"/>
    </row>
    <row r="24" customFormat="false" ht="11.25" hidden="false" customHeight="false" outlineLevel="0" collapsed="false">
      <c r="A24" s="19"/>
      <c r="B24" s="14"/>
      <c r="C24" s="18"/>
    </row>
    <row r="25" customFormat="false" ht="12" hidden="false" customHeight="false" outlineLevel="0" collapsed="false">
      <c r="A25" s="20"/>
      <c r="B25" s="21"/>
      <c r="C25" s="22"/>
    </row>
    <row r="26" customFormat="false" ht="12" hidden="false" customHeight="false" outlineLevel="0" collapsed="false">
      <c r="A26" s="23"/>
      <c r="B26" s="24" t="s">
        <v>17</v>
      </c>
      <c r="C26" s="41" t="n">
        <f aca="false">SUM(C19:C25)</f>
        <v>0</v>
      </c>
    </row>
    <row r="27" customFormat="false" ht="12" hidden="false" customHeight="false" outlineLevel="0" collapsed="false">
      <c r="B27" s="26"/>
      <c r="C27" s="27"/>
    </row>
    <row r="28" customFormat="false" ht="12" hidden="false" customHeight="false" outlineLevel="0" collapsed="false">
      <c r="A28" s="28" t="s">
        <v>18</v>
      </c>
      <c r="B28" s="28"/>
      <c r="C28" s="43" t="n">
        <f aca="false">ROUND(C26*21%,2)</f>
        <v>0</v>
      </c>
    </row>
    <row r="31" customFormat="false" ht="11.25" hidden="false" customHeight="false" outlineLevel="0" collapsed="false">
      <c r="A31" s="1" t="s">
        <v>19</v>
      </c>
      <c r="B31" s="44" t="n">
        <f aca="false">'Kopt a+c+n'!B31:C31</f>
        <v>0</v>
      </c>
      <c r="C31" s="44"/>
    </row>
    <row r="32" customFormat="false" ht="11.25" hidden="false" customHeight="true" outlineLevel="0" collapsed="false">
      <c r="B32" s="31" t="s">
        <v>20</v>
      </c>
      <c r="C32" s="31"/>
    </row>
    <row r="34" customFormat="false" ht="11.25" hidden="false" customHeight="false" outlineLevel="0" collapsed="false">
      <c r="A34" s="1" t="s">
        <v>21</v>
      </c>
      <c r="B34" s="45" t="n">
        <f aca="false">'Kopt a+c+n'!B34</f>
        <v>0</v>
      </c>
      <c r="C34" s="33"/>
    </row>
    <row r="35" customFormat="false" ht="11.25" hidden="false" customHeight="false" outlineLevel="0" collapsed="false">
      <c r="A35" s="33"/>
      <c r="B35" s="33"/>
      <c r="C35" s="33"/>
    </row>
    <row r="36" customFormat="false" ht="11.25" hidden="false" customHeight="false" outlineLevel="0" collapsed="false">
      <c r="A36" s="47" t="str">
        <f aca="false">'Kopt a+c+n'!A36</f>
        <v>Tāme sastādīta:</v>
      </c>
    </row>
  </sheetData>
  <mergeCells count="9">
    <mergeCell ref="B4:C4"/>
    <mergeCell ref="B8:C8"/>
    <mergeCell ref="B13:C13"/>
    <mergeCell ref="B14:C14"/>
    <mergeCell ref="B15:C15"/>
    <mergeCell ref="B16:C16"/>
    <mergeCell ref="A28:B28"/>
    <mergeCell ref="B31:C31"/>
    <mergeCell ref="B32:C32"/>
  </mergeCells>
  <conditionalFormatting sqref="A36">
    <cfRule type="cellIs" priority="2" operator="equal" aboveAverage="0" equalAverage="0" bottom="0" percent="0" rank="0" text="" dxfId="1">
      <formula>"Tāme sastādīta 20__. gada __. _________"</formula>
    </cfRule>
  </conditionalFormatting>
  <conditionalFormatting sqref="B31:C31">
    <cfRule type="cellIs" priority="3" operator="equal" aboveAverage="0" equalAverage="0" bottom="0" percent="0" rank="0" text="" dxfId="0">
      <formula>0</formula>
    </cfRule>
  </conditionalFormatting>
  <conditionalFormatting sqref="B34">
    <cfRule type="cellIs" priority="4" operator="equal" aboveAverage="0" equalAverage="0" bottom="0" percent="0" rank="0" text="" dxfId="0">
      <formula>0</formula>
    </cfRule>
  </conditionalFormatting>
  <conditionalFormatting sqref="B31:C31 B34">
    <cfRule type="cellIs" priority="5" operator="equal" aboveAverage="0" equalAverage="0" bottom="0" percent="0" rank="0" text="" dxfId="1">
      <formula>0</formula>
    </cfRule>
  </conditionalFormatting>
  <conditionalFormatting sqref="B13:B16 A19:C19 C26 C28 B31:C31 B34">
    <cfRule type="cellIs" priority="6" operator="equal" aboveAverage="0" equalAverage="0" bottom="0" percent="0" rank="0" text="" dxfId="1">
      <formula>68757.18</formula>
    </cfRule>
  </conditionalFormatting>
  <conditionalFormatting sqref="B13:B16 A19:C19 C26 C28">
    <cfRule type="cellIs" priority="7" operator="equal" aboveAverage="0" equalAverage="0" bottom="0" percent="0" rank="0" text="" dxfId="1">
      <formula>0</formula>
    </cfRule>
  </conditionalFormatting>
  <printOptions headings="false" gridLines="false" gridLinesSet="true" horizontalCentered="false" verticalCentered="false"/>
  <pageMargins left="0" right="0" top="0.39375" bottom="0.39375"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A9D18E"/>
    <pageSetUpPr fitToPage="false"/>
  </sheetPr>
  <dimension ref="A1:I63"/>
  <sheetViews>
    <sheetView showFormulas="false" showGridLines="true" showRowColHeaders="true" showZeros="true" rightToLeft="false" tabSelected="false" showOutlineSymbols="true" defaultGridColor="true" view="normal" topLeftCell="A1" colorId="64" zoomScale="100" zoomScaleNormal="100" zoomScalePageLayoutView="115" workbookViewId="0">
      <selection pane="topLeft" activeCell="D40" activeCellId="0" sqref="D40"/>
    </sheetView>
  </sheetViews>
  <sheetFormatPr defaultColWidth="9.15625" defaultRowHeight="11.25" zeroHeight="false" outlineLevelRow="0" outlineLevelCol="0"/>
  <cols>
    <col collapsed="false" customWidth="true" hidden="false" outlineLevel="0" max="1" min="1" style="1" width="3.99"/>
    <col collapsed="false" customWidth="true" hidden="false" outlineLevel="0" max="2" min="2" style="1" width="5.28"/>
    <col collapsed="false" customWidth="true" hidden="false" outlineLevel="0" max="3" min="3" style="1" width="28.43"/>
    <col collapsed="false" customWidth="true" hidden="false" outlineLevel="0" max="4" min="4" style="1" width="6.86"/>
    <col collapsed="false" customWidth="true" hidden="false" outlineLevel="0" max="5" min="5" style="1" width="11.86"/>
    <col collapsed="false" customWidth="true" hidden="false" outlineLevel="0" max="6" min="6" style="1" width="9.85"/>
    <col collapsed="false" customWidth="true" hidden="false" outlineLevel="0" max="7" min="7" style="1" width="10"/>
    <col collapsed="false" customWidth="true" hidden="false" outlineLevel="0" max="8" min="8" style="1" width="8.71"/>
    <col collapsed="false" customWidth="false" hidden="false" outlineLevel="0" max="162" min="9" style="1" width="9.14"/>
    <col collapsed="false" customWidth="true" hidden="false" outlineLevel="0" max="163" min="163" style="1" width="3.71"/>
    <col collapsed="false" customWidth="true" hidden="false" outlineLevel="0" max="164" min="164" style="1" width="4.57"/>
    <col collapsed="false" customWidth="true" hidden="false" outlineLevel="0" max="165" min="165" style="1" width="5.86"/>
    <col collapsed="false" customWidth="true" hidden="false" outlineLevel="0" max="166" min="166" style="1" width="36"/>
    <col collapsed="false" customWidth="true" hidden="false" outlineLevel="0" max="167" min="167" style="1" width="9.71"/>
    <col collapsed="false" customWidth="true" hidden="false" outlineLevel="0" max="168" min="168" style="1" width="11.86"/>
    <col collapsed="false" customWidth="true" hidden="false" outlineLevel="0" max="169" min="169" style="1" width="9"/>
    <col collapsed="false" customWidth="true" hidden="false" outlineLevel="0" max="170" min="170" style="1" width="9.71"/>
    <col collapsed="false" customWidth="true" hidden="false" outlineLevel="0" max="171" min="171" style="1" width="9.29"/>
    <col collapsed="false" customWidth="true" hidden="false" outlineLevel="0" max="172" min="172" style="1" width="8.71"/>
    <col collapsed="false" customWidth="true" hidden="false" outlineLevel="0" max="173" min="173" style="1" width="6.86"/>
    <col collapsed="false" customWidth="false" hidden="false" outlineLevel="0" max="418" min="174" style="1" width="9.14"/>
    <col collapsed="false" customWidth="true" hidden="false" outlineLevel="0" max="419" min="419" style="1" width="3.71"/>
    <col collapsed="false" customWidth="true" hidden="false" outlineLevel="0" max="420" min="420" style="1" width="4.57"/>
    <col collapsed="false" customWidth="true" hidden="false" outlineLevel="0" max="421" min="421" style="1" width="5.86"/>
    <col collapsed="false" customWidth="true" hidden="false" outlineLevel="0" max="422" min="422" style="1" width="36"/>
    <col collapsed="false" customWidth="true" hidden="false" outlineLevel="0" max="423" min="423" style="1" width="9.71"/>
    <col collapsed="false" customWidth="true" hidden="false" outlineLevel="0" max="424" min="424" style="1" width="11.86"/>
    <col collapsed="false" customWidth="true" hidden="false" outlineLevel="0" max="425" min="425" style="1" width="9"/>
    <col collapsed="false" customWidth="true" hidden="false" outlineLevel="0" max="426" min="426" style="1" width="9.71"/>
    <col collapsed="false" customWidth="true" hidden="false" outlineLevel="0" max="427" min="427" style="1" width="9.29"/>
    <col collapsed="false" customWidth="true" hidden="false" outlineLevel="0" max="428" min="428" style="1" width="8.71"/>
    <col collapsed="false" customWidth="true" hidden="false" outlineLevel="0" max="429" min="429" style="1" width="6.86"/>
    <col collapsed="false" customWidth="false" hidden="false" outlineLevel="0" max="674" min="430" style="1" width="9.14"/>
    <col collapsed="false" customWidth="true" hidden="false" outlineLevel="0" max="675" min="675" style="1" width="3.71"/>
    <col collapsed="false" customWidth="true" hidden="false" outlineLevel="0" max="676" min="676" style="1" width="4.57"/>
    <col collapsed="false" customWidth="true" hidden="false" outlineLevel="0" max="677" min="677" style="1" width="5.86"/>
    <col collapsed="false" customWidth="true" hidden="false" outlineLevel="0" max="678" min="678" style="1" width="36"/>
    <col collapsed="false" customWidth="true" hidden="false" outlineLevel="0" max="679" min="679" style="1" width="9.71"/>
    <col collapsed="false" customWidth="true" hidden="false" outlineLevel="0" max="680" min="680" style="1" width="11.86"/>
    <col collapsed="false" customWidth="true" hidden="false" outlineLevel="0" max="681" min="681" style="1" width="9"/>
    <col collapsed="false" customWidth="true" hidden="false" outlineLevel="0" max="682" min="682" style="1" width="9.71"/>
    <col collapsed="false" customWidth="true" hidden="false" outlineLevel="0" max="683" min="683" style="1" width="9.29"/>
    <col collapsed="false" customWidth="true" hidden="false" outlineLevel="0" max="684" min="684" style="1" width="8.71"/>
    <col collapsed="false" customWidth="true" hidden="false" outlineLevel="0" max="685" min="685" style="1" width="6.86"/>
    <col collapsed="false" customWidth="false" hidden="false" outlineLevel="0" max="930" min="686" style="1" width="9.14"/>
    <col collapsed="false" customWidth="true" hidden="false" outlineLevel="0" max="931" min="931" style="1" width="3.71"/>
    <col collapsed="false" customWidth="true" hidden="false" outlineLevel="0" max="932" min="932" style="1" width="4.57"/>
    <col collapsed="false" customWidth="true" hidden="false" outlineLevel="0" max="933" min="933" style="1" width="5.86"/>
    <col collapsed="false" customWidth="true" hidden="false" outlineLevel="0" max="934" min="934" style="1" width="36"/>
    <col collapsed="false" customWidth="true" hidden="false" outlineLevel="0" max="935" min="935" style="1" width="9.71"/>
    <col collapsed="false" customWidth="true" hidden="false" outlineLevel="0" max="936" min="936" style="1" width="11.86"/>
    <col collapsed="false" customWidth="true" hidden="false" outlineLevel="0" max="937" min="937" style="1" width="9"/>
    <col collapsed="false" customWidth="true" hidden="false" outlineLevel="0" max="938" min="938" style="1" width="9.71"/>
    <col collapsed="false" customWidth="true" hidden="false" outlineLevel="0" max="939" min="939" style="1" width="9.29"/>
    <col collapsed="false" customWidth="true" hidden="false" outlineLevel="0" max="940" min="940" style="1" width="8.71"/>
    <col collapsed="false" customWidth="true" hidden="false" outlineLevel="0" max="941" min="941" style="1" width="6.86"/>
    <col collapsed="false" customWidth="false" hidden="false" outlineLevel="0" max="1024" min="942" style="1" width="9.14"/>
  </cols>
  <sheetData>
    <row r="1" customFormat="false" ht="11.25" hidden="false" customHeight="false" outlineLevel="0" collapsed="false">
      <c r="C1" s="5"/>
      <c r="G1" s="6"/>
      <c r="H1" s="6"/>
      <c r="I1" s="6"/>
    </row>
    <row r="2" customFormat="false" ht="11.25" hidden="false" customHeight="false" outlineLevel="0" collapsed="false">
      <c r="A2" s="50" t="s">
        <v>27</v>
      </c>
      <c r="B2" s="50"/>
      <c r="C2" s="50"/>
      <c r="D2" s="50"/>
      <c r="E2" s="50"/>
      <c r="F2" s="50"/>
      <c r="G2" s="50"/>
      <c r="H2" s="50"/>
      <c r="I2" s="50"/>
    </row>
    <row r="3" customFormat="false" ht="11.25" hidden="false" customHeight="false" outlineLevel="0" collapsed="false">
      <c r="A3" s="2"/>
      <c r="B3" s="2"/>
      <c r="C3" s="2"/>
      <c r="D3" s="2"/>
      <c r="E3" s="2"/>
      <c r="F3" s="2"/>
      <c r="G3" s="2"/>
      <c r="H3" s="2"/>
      <c r="I3" s="2"/>
    </row>
    <row r="4" customFormat="false" ht="11.25" hidden="false" customHeight="false" outlineLevel="0" collapsed="false">
      <c r="A4" s="2"/>
      <c r="B4" s="2"/>
      <c r="C4" s="51" t="s">
        <v>28</v>
      </c>
      <c r="D4" s="51"/>
      <c r="E4" s="51"/>
      <c r="F4" s="51"/>
      <c r="G4" s="51"/>
      <c r="H4" s="51"/>
      <c r="I4" s="51"/>
    </row>
    <row r="5" customFormat="false" ht="11.25" hidden="false" customHeight="true" outlineLevel="0" collapsed="false">
      <c r="A5" s="33"/>
      <c r="B5" s="33"/>
      <c r="C5" s="52" t="s">
        <v>5</v>
      </c>
      <c r="D5" s="52"/>
      <c r="E5" s="52"/>
      <c r="F5" s="52"/>
      <c r="G5" s="52"/>
      <c r="H5" s="52"/>
      <c r="I5" s="52"/>
    </row>
    <row r="6" customFormat="false" ht="11.25" hidden="false" customHeight="true" outlineLevel="0" collapsed="false">
      <c r="A6" s="53" t="s">
        <v>29</v>
      </c>
      <c r="B6" s="53"/>
      <c r="C6" s="53"/>
      <c r="D6" s="34" t="str">
        <f aca="false">'Kopt a+c+n'!B13</f>
        <v>Daudzīvokļu dzīvojamā māja</v>
      </c>
      <c r="E6" s="34"/>
      <c r="F6" s="34"/>
      <c r="G6" s="34"/>
      <c r="H6" s="34"/>
      <c r="I6" s="34"/>
    </row>
    <row r="7" customFormat="false" ht="11.25" hidden="false" customHeight="true" outlineLevel="0" collapsed="false">
      <c r="A7" s="53" t="s">
        <v>8</v>
      </c>
      <c r="B7" s="53"/>
      <c r="C7" s="53"/>
      <c r="D7" s="35" t="str">
        <f aca="false">'Kopt a+c+n'!B14</f>
        <v>fasādes vienkāršotā atjaunošana</v>
      </c>
      <c r="E7" s="35"/>
      <c r="F7" s="35"/>
      <c r="G7" s="35"/>
      <c r="H7" s="35"/>
      <c r="I7" s="35"/>
    </row>
    <row r="8" customFormat="false" ht="11.25" hidden="false" customHeight="false" outlineLevel="0" collapsed="false">
      <c r="A8" s="54" t="s">
        <v>30</v>
      </c>
      <c r="B8" s="54"/>
      <c r="C8" s="54"/>
      <c r="D8" s="35" t="str">
        <f aca="false">'Kopt a+c+n'!B15</f>
        <v>Raiņa iela 40, Balvi</v>
      </c>
      <c r="E8" s="35"/>
      <c r="F8" s="35"/>
      <c r="G8" s="35"/>
      <c r="H8" s="35"/>
      <c r="I8" s="35"/>
    </row>
    <row r="9" customFormat="false" ht="11.25" hidden="false" customHeight="false" outlineLevel="0" collapsed="false">
      <c r="A9" s="54" t="s">
        <v>31</v>
      </c>
      <c r="B9" s="54"/>
      <c r="C9" s="54"/>
      <c r="D9" s="35" t="n">
        <f aca="false">'Kopt a+c+n'!B16</f>
        <v>0</v>
      </c>
      <c r="E9" s="35"/>
      <c r="F9" s="35"/>
      <c r="G9" s="35"/>
      <c r="H9" s="35"/>
      <c r="I9" s="35"/>
    </row>
    <row r="10" customFormat="false" ht="11.25" hidden="false" customHeight="false" outlineLevel="0" collapsed="false">
      <c r="C10" s="5" t="s">
        <v>32</v>
      </c>
      <c r="D10" s="55" t="n">
        <f aca="false">E40</f>
        <v>0</v>
      </c>
      <c r="E10" s="55"/>
      <c r="F10" s="56"/>
      <c r="G10" s="56"/>
      <c r="H10" s="56"/>
      <c r="I10" s="56"/>
    </row>
    <row r="11" customFormat="false" ht="11.25" hidden="false" customHeight="false" outlineLevel="0" collapsed="false">
      <c r="C11" s="5" t="s">
        <v>33</v>
      </c>
      <c r="D11" s="55" t="n">
        <f aca="false">I36</f>
        <v>0</v>
      </c>
      <c r="E11" s="55"/>
      <c r="F11" s="56"/>
      <c r="G11" s="56"/>
      <c r="H11" s="56"/>
      <c r="I11" s="56"/>
    </row>
    <row r="12" customFormat="false" ht="12" hidden="false" customHeight="false" outlineLevel="0" collapsed="false">
      <c r="F12" s="57"/>
      <c r="G12" s="57"/>
      <c r="H12" s="57"/>
      <c r="I12" s="57"/>
    </row>
    <row r="13" customFormat="false" ht="11.25" hidden="false" customHeight="true" outlineLevel="0" collapsed="false">
      <c r="A13" s="58" t="s">
        <v>34</v>
      </c>
      <c r="B13" s="59" t="s">
        <v>35</v>
      </c>
      <c r="C13" s="60" t="s">
        <v>36</v>
      </c>
      <c r="D13" s="60"/>
      <c r="E13" s="61" t="s">
        <v>37</v>
      </c>
      <c r="F13" s="62" t="s">
        <v>38</v>
      </c>
      <c r="G13" s="62"/>
      <c r="H13" s="62"/>
      <c r="I13" s="60" t="s">
        <v>39</v>
      </c>
    </row>
    <row r="14" customFormat="false" ht="23.25" hidden="false" customHeight="false" outlineLevel="0" collapsed="false">
      <c r="A14" s="58"/>
      <c r="B14" s="59"/>
      <c r="C14" s="60"/>
      <c r="D14" s="60"/>
      <c r="E14" s="61"/>
      <c r="F14" s="63" t="s">
        <v>40</v>
      </c>
      <c r="G14" s="64" t="s">
        <v>41</v>
      </c>
      <c r="H14" s="64" t="s">
        <v>42</v>
      </c>
      <c r="I14" s="60"/>
    </row>
    <row r="15" customFormat="false" ht="11.25" hidden="false" customHeight="false" outlineLevel="0" collapsed="false">
      <c r="A15" s="65" t="n">
        <f aca="false">IF(E15=0,0,IF(COUNTBLANK(E15)=1,0,COUNTA($E$15:E15)))</f>
        <v>0</v>
      </c>
      <c r="B15" s="66" t="n">
        <f aca="false">'Kops a'!B15</f>
        <v>0</v>
      </c>
      <c r="C15" s="67" t="str">
        <f aca="false">'Kops a'!C15:D15</f>
        <v>Fasādes atjaunošanas darbi</v>
      </c>
      <c r="D15" s="67"/>
      <c r="E15" s="68" t="n">
        <f aca="false">'Kops a'!E15</f>
        <v>0</v>
      </c>
      <c r="F15" s="69" t="n">
        <f aca="false">'Kops a'!F15</f>
        <v>0</v>
      </c>
      <c r="G15" s="70" t="n">
        <f aca="false">'Kops a'!G15</f>
        <v>0</v>
      </c>
      <c r="H15" s="70" t="n">
        <f aca="false">'Kops a'!H15</f>
        <v>0</v>
      </c>
      <c r="I15" s="71" t="n">
        <f aca="false">'Kops a'!I15</f>
        <v>0</v>
      </c>
    </row>
    <row r="16" customFormat="false" ht="11.25" hidden="true" customHeight="false" outlineLevel="0" collapsed="false">
      <c r="A16" s="13" t="n">
        <f aca="false">IF(E16=0,0,IF(COUNTBLANK(E16)=1,0,COUNTA($E$15:E16)))</f>
        <v>0</v>
      </c>
      <c r="B16" s="72" t="n">
        <f aca="false">'Kops c'!B15</f>
        <v>0</v>
      </c>
      <c r="C16" s="73" t="str">
        <f aca="false">'Kops c'!C15:D15</f>
        <v>Fasādes atjaunošanas darbi</v>
      </c>
      <c r="D16" s="73"/>
      <c r="E16" s="74" t="n">
        <f aca="false">'Kops c'!E15</f>
        <v>0</v>
      </c>
      <c r="F16" s="75" t="n">
        <f aca="false">'Kops c'!F15</f>
        <v>0</v>
      </c>
      <c r="G16" s="76" t="n">
        <f aca="false">'Kops c'!G15</f>
        <v>0</v>
      </c>
      <c r="H16" s="76" t="n">
        <f aca="false">'Kops c'!H15</f>
        <v>0</v>
      </c>
      <c r="I16" s="77" t="n">
        <f aca="false">'Kops c'!I15</f>
        <v>0</v>
      </c>
    </row>
    <row r="17" customFormat="false" ht="11.25" hidden="true" customHeight="false" outlineLevel="0" collapsed="false">
      <c r="A17" s="13" t="n">
        <f aca="false">IF(E17=0,0,IF(COUNTBLANK(E17)=1,0,COUNTA($E$15:E17)))</f>
        <v>0</v>
      </c>
      <c r="B17" s="72" t="n">
        <f aca="false">'Kops n'!B15</f>
        <v>0</v>
      </c>
      <c r="C17" s="73" t="str">
        <f aca="false">'Kops n'!C15:D15</f>
        <v>Fasādes atjaunošanas darbi</v>
      </c>
      <c r="D17" s="73"/>
      <c r="E17" s="74" t="n">
        <f aca="false">'Kops n'!E15</f>
        <v>0</v>
      </c>
      <c r="F17" s="75" t="n">
        <f aca="false">'Kops n'!F15</f>
        <v>0</v>
      </c>
      <c r="G17" s="76" t="n">
        <f aca="false">'Kops n'!G15</f>
        <v>0</v>
      </c>
      <c r="H17" s="76" t="n">
        <f aca="false">'Kops n'!H15</f>
        <v>0</v>
      </c>
      <c r="I17" s="77" t="n">
        <f aca="false">'Kops n'!I15</f>
        <v>0</v>
      </c>
    </row>
    <row r="18" customFormat="false" ht="11.25" hidden="false" customHeight="false" outlineLevel="0" collapsed="false">
      <c r="A18" s="13" t="n">
        <f aca="false">IF(E18=0,0,IF(COUNTBLANK(E18)=1,0,COUNTA($E$15:E18)))</f>
        <v>0</v>
      </c>
      <c r="B18" s="72" t="n">
        <f aca="false">'Kops a'!B16</f>
        <v>0</v>
      </c>
      <c r="C18" s="73" t="str">
        <f aca="false">'Kops a'!C16:D16</f>
        <v>Cokola siltināšana</v>
      </c>
      <c r="D18" s="73"/>
      <c r="E18" s="74" t="n">
        <f aca="false">'Kops a'!E16</f>
        <v>0</v>
      </c>
      <c r="F18" s="75" t="n">
        <f aca="false">'Kops a'!F16</f>
        <v>0</v>
      </c>
      <c r="G18" s="76" t="n">
        <f aca="false">'Kops a'!G16</f>
        <v>0</v>
      </c>
      <c r="H18" s="76" t="n">
        <f aca="false">'Kops a'!H16</f>
        <v>0</v>
      </c>
      <c r="I18" s="77" t="n">
        <f aca="false">'Kops a'!I16</f>
        <v>0</v>
      </c>
    </row>
    <row r="19" customFormat="false" ht="11.25" hidden="true" customHeight="false" outlineLevel="0" collapsed="false">
      <c r="A19" s="13" t="n">
        <f aca="false">IF(E19=0,0,IF(COUNTBLANK(E19)=1,0,COUNTA($E$15:E19)))</f>
        <v>0</v>
      </c>
      <c r="B19" s="72" t="n">
        <f aca="false">'Kops c'!B16</f>
        <v>0</v>
      </c>
      <c r="C19" s="73" t="str">
        <f aca="false">'Kops c'!C16:D16</f>
        <v>Cokola siltināšana</v>
      </c>
      <c r="D19" s="73"/>
      <c r="E19" s="74" t="n">
        <f aca="false">'Kops c'!E16</f>
        <v>0</v>
      </c>
      <c r="F19" s="75" t="n">
        <f aca="false">'Kops c'!F16</f>
        <v>0</v>
      </c>
      <c r="G19" s="76" t="n">
        <f aca="false">'Kops c'!G16</f>
        <v>0</v>
      </c>
      <c r="H19" s="76" t="n">
        <f aca="false">'Kops c'!H16</f>
        <v>0</v>
      </c>
      <c r="I19" s="77" t="n">
        <f aca="false">'Kops c'!I16</f>
        <v>0</v>
      </c>
    </row>
    <row r="20" customFormat="false" ht="11.25" hidden="true" customHeight="false" outlineLevel="0" collapsed="false">
      <c r="A20" s="13" t="n">
        <f aca="false">IF(E20=0,0,IF(COUNTBLANK(E20)=1,0,COUNTA($E$15:E20)))</f>
        <v>0</v>
      </c>
      <c r="B20" s="72" t="n">
        <f aca="false">'Kops n'!B16</f>
        <v>0</v>
      </c>
      <c r="C20" s="73" t="str">
        <f aca="false">'Kops n'!C16:D16</f>
        <v>Cokola siltināšana</v>
      </c>
      <c r="D20" s="73"/>
      <c r="E20" s="74" t="n">
        <f aca="false">'Kops n'!E16</f>
        <v>0</v>
      </c>
      <c r="F20" s="75" t="n">
        <f aca="false">'Kops n'!F16</f>
        <v>0</v>
      </c>
      <c r="G20" s="76" t="n">
        <f aca="false">'Kops n'!G16</f>
        <v>0</v>
      </c>
      <c r="H20" s="76" t="n">
        <f aca="false">'Kops n'!H16</f>
        <v>0</v>
      </c>
      <c r="I20" s="77" t="n">
        <f aca="false">'Kops n'!I16</f>
        <v>0</v>
      </c>
    </row>
    <row r="21" customFormat="false" ht="11.25" hidden="false" customHeight="false" outlineLevel="0" collapsed="false">
      <c r="A21" s="13" t="n">
        <f aca="false">IF(E21=0,0,IF(COUNTBLANK(E21)=1,0,COUNTA($E$15:E21)))</f>
        <v>0</v>
      </c>
      <c r="B21" s="72" t="n">
        <f aca="false">'Kops a'!B17</f>
        <v>0</v>
      </c>
      <c r="C21" s="73" t="str">
        <f aca="false">'Kops a'!C17:D17</f>
        <v>Logu nomaiņa</v>
      </c>
      <c r="D21" s="73"/>
      <c r="E21" s="74" t="n">
        <f aca="false">'Kops a'!E17</f>
        <v>0</v>
      </c>
      <c r="F21" s="75" t="n">
        <f aca="false">'Kops a'!F17</f>
        <v>0</v>
      </c>
      <c r="G21" s="76" t="n">
        <f aca="false">'Kops a'!G17</f>
        <v>0</v>
      </c>
      <c r="H21" s="76" t="n">
        <f aca="false">'Kops a'!H17</f>
        <v>0</v>
      </c>
      <c r="I21" s="77" t="n">
        <f aca="false">'Kops a'!I17</f>
        <v>0</v>
      </c>
    </row>
    <row r="22" customFormat="false" ht="11.25" hidden="true" customHeight="false" outlineLevel="0" collapsed="false">
      <c r="A22" s="13" t="n">
        <f aca="false">IF(E22=0,0,IF(COUNTBLANK(E22)=1,0,COUNTA($E$15:E22)))</f>
        <v>0</v>
      </c>
      <c r="B22" s="72" t="n">
        <f aca="false">'Kops c'!B17</f>
        <v>0</v>
      </c>
      <c r="C22" s="73" t="str">
        <f aca="false">'Kops c'!C17:D17</f>
        <v>Logu nomaiņa</v>
      </c>
      <c r="D22" s="73"/>
      <c r="E22" s="74" t="n">
        <f aca="false">'Kops c'!E17</f>
        <v>0</v>
      </c>
      <c r="F22" s="75" t="n">
        <f aca="false">'Kops c'!F17</f>
        <v>0</v>
      </c>
      <c r="G22" s="76" t="n">
        <f aca="false">'Kops c'!G17</f>
        <v>0</v>
      </c>
      <c r="H22" s="76" t="n">
        <f aca="false">'Kops c'!H17</f>
        <v>0</v>
      </c>
      <c r="I22" s="77" t="n">
        <f aca="false">'Kops c'!I17</f>
        <v>0</v>
      </c>
    </row>
    <row r="23" customFormat="false" ht="11.25" hidden="true" customHeight="false" outlineLevel="0" collapsed="false">
      <c r="A23" s="13" t="n">
        <f aca="false">IF(E23=0,0,IF(COUNTBLANK(E23)=1,0,COUNTA($E$15:E23)))</f>
        <v>0</v>
      </c>
      <c r="B23" s="72" t="n">
        <f aca="false">'Kops n'!B17</f>
        <v>0</v>
      </c>
      <c r="C23" s="73" t="str">
        <f aca="false">'Kops n'!C17:D17</f>
        <v>Logu nomaiņa</v>
      </c>
      <c r="D23" s="73"/>
      <c r="E23" s="74" t="n">
        <f aca="false">'Kops n'!E17</f>
        <v>0</v>
      </c>
      <c r="F23" s="75" t="n">
        <f aca="false">'Kops n'!F17</f>
        <v>0</v>
      </c>
      <c r="G23" s="76" t="n">
        <f aca="false">'Kops n'!G17</f>
        <v>0</v>
      </c>
      <c r="H23" s="76" t="n">
        <f aca="false">'Kops n'!H17</f>
        <v>0</v>
      </c>
      <c r="I23" s="77" t="n">
        <f aca="false">'Kops n'!I17</f>
        <v>0</v>
      </c>
    </row>
    <row r="24" customFormat="false" ht="11.25" hidden="true" customHeight="false" outlineLevel="0" collapsed="false">
      <c r="A24" s="13" t="n">
        <f aca="false">IF(E24=0,0,IF(COUNTBLANK(E24)=1,0,COUNTA($E$15:E24)))</f>
        <v>0</v>
      </c>
      <c r="B24" s="72" t="n">
        <f aca="false">'Kops a'!B18</f>
        <v>0</v>
      </c>
      <c r="C24" s="73" t="str">
        <f aca="false">'Kops a'!C18:D18</f>
        <v>Ieejas mezgli</v>
      </c>
      <c r="D24" s="73"/>
      <c r="E24" s="74" t="n">
        <f aca="false">'Kops a'!E18</f>
        <v>0</v>
      </c>
      <c r="F24" s="75" t="n">
        <f aca="false">'Kops a'!F18</f>
        <v>0</v>
      </c>
      <c r="G24" s="76" t="n">
        <f aca="false">'Kops a'!G18</f>
        <v>0</v>
      </c>
      <c r="H24" s="76" t="n">
        <f aca="false">'Kops a'!H18</f>
        <v>0</v>
      </c>
      <c r="I24" s="77" t="n">
        <f aca="false">'Kops a'!I18</f>
        <v>0</v>
      </c>
    </row>
    <row r="25" customFormat="false" ht="11.25" hidden="false" customHeight="false" outlineLevel="0" collapsed="false">
      <c r="A25" s="13" t="n">
        <f aca="false">IF(E25=0,0,IF(COUNTBLANK(E25)=1,0,COUNTA($E$15:E25)))</f>
        <v>0</v>
      </c>
      <c r="B25" s="72" t="n">
        <f aca="false">'Kops c'!B18</f>
        <v>0</v>
      </c>
      <c r="C25" s="73" t="str">
        <f aca="false">'Kops c'!C18:D18</f>
        <v>Ieejas mezgli</v>
      </c>
      <c r="D25" s="73"/>
      <c r="E25" s="74" t="n">
        <f aca="false">'Kops c'!E18</f>
        <v>0</v>
      </c>
      <c r="F25" s="75" t="n">
        <f aca="false">'Kops c'!F18</f>
        <v>0</v>
      </c>
      <c r="G25" s="76" t="n">
        <f aca="false">'Kops c'!G18</f>
        <v>0</v>
      </c>
      <c r="H25" s="76" t="n">
        <f aca="false">'Kops c'!H18</f>
        <v>0</v>
      </c>
      <c r="I25" s="77" t="n">
        <f aca="false">'Kops c'!I18</f>
        <v>0</v>
      </c>
    </row>
    <row r="26" customFormat="false" ht="11.25" hidden="true" customHeight="false" outlineLevel="0" collapsed="false">
      <c r="A26" s="13" t="n">
        <f aca="false">IF(E26=0,0,IF(COUNTBLANK(E26)=1,0,COUNTA($E$15:E26)))</f>
        <v>0</v>
      </c>
      <c r="B26" s="72" t="n">
        <f aca="false">'Kops n'!B18</f>
        <v>0</v>
      </c>
      <c r="C26" s="73" t="str">
        <f aca="false">'Kops n'!C18:D18</f>
        <v>Ieejas mezgli</v>
      </c>
      <c r="D26" s="73"/>
      <c r="E26" s="74" t="n">
        <f aca="false">'Kops n'!E18</f>
        <v>0</v>
      </c>
      <c r="F26" s="75" t="n">
        <f aca="false">'Kops n'!F18</f>
        <v>0</v>
      </c>
      <c r="G26" s="76" t="n">
        <f aca="false">'Kops n'!G18</f>
        <v>0</v>
      </c>
      <c r="H26" s="76" t="n">
        <f aca="false">'Kops n'!H18</f>
        <v>0</v>
      </c>
      <c r="I26" s="77" t="n">
        <f aca="false">'Kops n'!I18</f>
        <v>0</v>
      </c>
    </row>
    <row r="27" customFormat="false" ht="11.25" hidden="false" customHeight="false" outlineLevel="0" collapsed="false">
      <c r="A27" s="13" t="n">
        <f aca="false">IF(E27=0,0,IF(COUNTBLANK(E27)=1,0,COUNTA($E$15:E27)))</f>
        <v>0</v>
      </c>
      <c r="B27" s="72" t="n">
        <f aca="false">'Kops a'!B19</f>
        <v>0</v>
      </c>
      <c r="C27" s="73" t="str">
        <f aca="false">'Kops a'!C19:D19</f>
        <v>Pagrabstāva siltinājums</v>
      </c>
      <c r="D27" s="73"/>
      <c r="E27" s="74" t="n">
        <f aca="false">'Kops a'!E19</f>
        <v>0</v>
      </c>
      <c r="F27" s="75" t="n">
        <f aca="false">'Kops a'!F19</f>
        <v>0</v>
      </c>
      <c r="G27" s="76" t="n">
        <f aca="false">'Kops a'!G19</f>
        <v>0</v>
      </c>
      <c r="H27" s="76" t="n">
        <f aca="false">'Kops a'!H19</f>
        <v>0</v>
      </c>
      <c r="I27" s="77" t="n">
        <f aca="false">'Kops a'!I19</f>
        <v>0</v>
      </c>
    </row>
    <row r="28" customFormat="false" ht="11.25" hidden="true" customHeight="false" outlineLevel="0" collapsed="false">
      <c r="A28" s="13" t="n">
        <f aca="false">IF(E28=0,0,IF(COUNTBLANK(E28)=1,0,COUNTA($E$15:E28)))</f>
        <v>0</v>
      </c>
      <c r="B28" s="72" t="n">
        <f aca="false">'Kops c'!B19</f>
        <v>0</v>
      </c>
      <c r="C28" s="73" t="str">
        <f aca="false">'Kops c'!C19:D19</f>
        <v>Pagrabstāva siltinājums</v>
      </c>
      <c r="D28" s="73"/>
      <c r="E28" s="74" t="n">
        <f aca="false">'Kops c'!E19</f>
        <v>0</v>
      </c>
      <c r="F28" s="75" t="n">
        <f aca="false">'Kops c'!F19</f>
        <v>0</v>
      </c>
      <c r="G28" s="76" t="n">
        <f aca="false">'Kops c'!G19</f>
        <v>0</v>
      </c>
      <c r="H28" s="76" t="n">
        <f aca="false">'Kops c'!H19</f>
        <v>0</v>
      </c>
      <c r="I28" s="77" t="n">
        <f aca="false">'Kops c'!I19</f>
        <v>0</v>
      </c>
    </row>
    <row r="29" customFormat="false" ht="11.25" hidden="true" customHeight="false" outlineLevel="0" collapsed="false">
      <c r="A29" s="13" t="n">
        <f aca="false">IF(E29=0,0,IF(COUNTBLANK(E29)=1,0,COUNTA($E$15:E29)))</f>
        <v>0</v>
      </c>
      <c r="B29" s="72" t="n">
        <f aca="false">'Kops n'!B19</f>
        <v>0</v>
      </c>
      <c r="C29" s="73" t="str">
        <f aca="false">'Kops n'!C19:D19</f>
        <v>Pagrabstāva siltinājums</v>
      </c>
      <c r="D29" s="73"/>
      <c r="E29" s="74" t="n">
        <f aca="false">'Kops n'!E19</f>
        <v>0</v>
      </c>
      <c r="F29" s="75" t="n">
        <f aca="false">'Kops n'!F19</f>
        <v>0</v>
      </c>
      <c r="G29" s="76" t="n">
        <f aca="false">'Kops n'!G19</f>
        <v>0</v>
      </c>
      <c r="H29" s="76" t="n">
        <f aca="false">'Kops n'!H19</f>
        <v>0</v>
      </c>
      <c r="I29" s="77" t="n">
        <f aca="false">'Kops n'!I19</f>
        <v>0</v>
      </c>
    </row>
    <row r="30" customFormat="false" ht="11.25" hidden="false" customHeight="false" outlineLevel="0" collapsed="false">
      <c r="A30" s="13" t="n">
        <f aca="false">IF(E30=0,0,IF(COUNTBLANK(E30)=1,0,COUNTA($E$15:E30)))</f>
        <v>0</v>
      </c>
      <c r="B30" s="72" t="n">
        <f aca="false">'Kops a'!B20</f>
        <v>0</v>
      </c>
      <c r="C30" s="73" t="str">
        <f aca="false">'Kops a'!C20:D20</f>
        <v>Jumta atjaunošana</v>
      </c>
      <c r="D30" s="73"/>
      <c r="E30" s="74" t="n">
        <f aca="false">'Kops a'!E20</f>
        <v>0</v>
      </c>
      <c r="F30" s="75" t="n">
        <f aca="false">'Kops a'!F20</f>
        <v>0</v>
      </c>
      <c r="G30" s="76" t="n">
        <f aca="false">'Kops a'!G20</f>
        <v>0</v>
      </c>
      <c r="H30" s="76" t="n">
        <f aca="false">'Kops a'!H20</f>
        <v>0</v>
      </c>
      <c r="I30" s="77" t="n">
        <f aca="false">'Kops a'!I20</f>
        <v>0</v>
      </c>
    </row>
    <row r="31" customFormat="false" ht="11.25" hidden="true" customHeight="false" outlineLevel="0" collapsed="false">
      <c r="A31" s="13" t="n">
        <f aca="false">IF(E31=0,0,IF(COUNTBLANK(E31)=1,0,COUNTA($E$15:E31)))</f>
        <v>0</v>
      </c>
      <c r="B31" s="72" t="n">
        <f aca="false">'Kops c'!B20</f>
        <v>0</v>
      </c>
      <c r="C31" s="73" t="str">
        <f aca="false">'Kops c'!C20:D20</f>
        <v>Jumta atjaunošana</v>
      </c>
      <c r="D31" s="73"/>
      <c r="E31" s="74" t="n">
        <f aca="false">'Kops c'!E20</f>
        <v>0</v>
      </c>
      <c r="F31" s="75" t="n">
        <f aca="false">'Kops c'!F20</f>
        <v>0</v>
      </c>
      <c r="G31" s="76" t="n">
        <f aca="false">'Kops c'!G20</f>
        <v>0</v>
      </c>
      <c r="H31" s="76" t="n">
        <f aca="false">'Kops c'!H20</f>
        <v>0</v>
      </c>
      <c r="I31" s="77" t="n">
        <f aca="false">'Kops c'!I20</f>
        <v>0</v>
      </c>
    </row>
    <row r="32" customFormat="false" ht="11.25" hidden="true" customHeight="false" outlineLevel="0" collapsed="false">
      <c r="A32" s="13" t="n">
        <f aca="false">IF(E32=0,0,IF(COUNTBLANK(E32)=1,0,COUNTA($E$15:E32)))</f>
        <v>0</v>
      </c>
      <c r="B32" s="72" t="n">
        <f aca="false">'Kops n'!B20</f>
        <v>0</v>
      </c>
      <c r="C32" s="73" t="str">
        <f aca="false">'Kops n'!C20:D20</f>
        <v>Jumta atjaunošana</v>
      </c>
      <c r="D32" s="73"/>
      <c r="E32" s="74" t="n">
        <f aca="false">'Kops n'!E20</f>
        <v>0</v>
      </c>
      <c r="F32" s="75" t="n">
        <f aca="false">'Kops n'!F20</f>
        <v>0</v>
      </c>
      <c r="G32" s="76" t="n">
        <f aca="false">'Kops n'!G20</f>
        <v>0</v>
      </c>
      <c r="H32" s="76" t="n">
        <f aca="false">'Kops n'!H20</f>
        <v>0</v>
      </c>
      <c r="I32" s="77" t="n">
        <f aca="false">'Kops n'!I20</f>
        <v>0</v>
      </c>
    </row>
    <row r="33" customFormat="false" ht="11.25" hidden="true" customHeight="false" outlineLevel="0" collapsed="false">
      <c r="A33" s="13" t="n">
        <f aca="false">IF(E33=0,0,IF(COUNTBLANK(E33)=1,0,COUNTA($E$15:E33)))</f>
        <v>0</v>
      </c>
      <c r="B33" s="72" t="n">
        <f aca="false">'Kops a'!B21</f>
        <v>0</v>
      </c>
      <c r="C33" s="73" t="str">
        <f aca="false">'Kops a'!C21:D21</f>
        <v>Apkures sistēmas modernizēšanas darbi</v>
      </c>
      <c r="D33" s="73"/>
      <c r="E33" s="74" t="n">
        <f aca="false">'Kops a'!E21</f>
        <v>0</v>
      </c>
      <c r="F33" s="75" t="n">
        <f aca="false">'Kops a'!F21</f>
        <v>0</v>
      </c>
      <c r="G33" s="76" t="n">
        <f aca="false">'Kops a'!G21</f>
        <v>0</v>
      </c>
      <c r="H33" s="76" t="n">
        <f aca="false">'Kops a'!H21</f>
        <v>0</v>
      </c>
      <c r="I33" s="77" t="n">
        <f aca="false">'Kops a'!I21</f>
        <v>0</v>
      </c>
    </row>
    <row r="34" customFormat="false" ht="11.25" hidden="false" customHeight="false" outlineLevel="0" collapsed="false">
      <c r="A34" s="13" t="n">
        <f aca="false">IF(E34=0,0,IF(COUNTBLANK(E34)=1,0,COUNTA($E$15:E34)))</f>
        <v>0</v>
      </c>
      <c r="B34" s="72" t="n">
        <f aca="false">'Kops c'!B21</f>
        <v>0</v>
      </c>
      <c r="C34" s="73" t="str">
        <f aca="false">'Kops c'!C21:D21</f>
        <v>Apkures sistēmas modernizēšanas darbi</v>
      </c>
      <c r="D34" s="73"/>
      <c r="E34" s="74" t="n">
        <f aca="false">'Kops c'!E21</f>
        <v>0</v>
      </c>
      <c r="F34" s="75" t="n">
        <f aca="false">'Kops c'!F21</f>
        <v>0</v>
      </c>
      <c r="G34" s="76" t="n">
        <f aca="false">'Kops c'!G21</f>
        <v>0</v>
      </c>
      <c r="H34" s="76" t="n">
        <f aca="false">'Kops c'!H21</f>
        <v>0</v>
      </c>
      <c r="I34" s="77" t="n">
        <f aca="false">'Kops c'!I21</f>
        <v>0</v>
      </c>
    </row>
    <row r="35" customFormat="false" ht="11.25" hidden="true" customHeight="false" outlineLevel="0" collapsed="false">
      <c r="A35" s="13" t="n">
        <f aca="false">IF(E35=0,0,IF(COUNTBLANK(E35)=1,0,COUNTA($E$15:E35)))</f>
        <v>0</v>
      </c>
      <c r="B35" s="72" t="n">
        <f aca="false">'Kops n'!B21</f>
        <v>0</v>
      </c>
      <c r="C35" s="73" t="str">
        <f aca="false">'Kops n'!C21:D21</f>
        <v>Apkures sistēmas modernizēšanas darbi</v>
      </c>
      <c r="D35" s="73"/>
      <c r="E35" s="74" t="n">
        <f aca="false">'Kops n'!E21</f>
        <v>0</v>
      </c>
      <c r="F35" s="75" t="n">
        <f aca="false">'Kops n'!F21</f>
        <v>0</v>
      </c>
      <c r="G35" s="76" t="n">
        <f aca="false">'Kops n'!G21</f>
        <v>0</v>
      </c>
      <c r="H35" s="76" t="n">
        <f aca="false">'Kops n'!H21</f>
        <v>0</v>
      </c>
      <c r="I35" s="77" t="n">
        <f aca="false">'Kops n'!I21</f>
        <v>0</v>
      </c>
    </row>
    <row r="36" customFormat="false" ht="12" hidden="false" customHeight="false" outlineLevel="0" collapsed="false">
      <c r="A36" s="78" t="s">
        <v>43</v>
      </c>
      <c r="B36" s="78"/>
      <c r="C36" s="78"/>
      <c r="D36" s="78"/>
      <c r="E36" s="79" t="n">
        <f aca="false">SUM(E15:E35)</f>
        <v>0</v>
      </c>
      <c r="F36" s="80" t="n">
        <f aca="false">SUM(F15:F35)</f>
        <v>0</v>
      </c>
      <c r="G36" s="80" t="n">
        <f aca="false">SUM(G15:G35)</f>
        <v>0</v>
      </c>
      <c r="H36" s="80" t="n">
        <f aca="false">SUM(H15:H35)</f>
        <v>0</v>
      </c>
      <c r="I36" s="79" t="n">
        <f aca="false">SUM(I15:I35)</f>
        <v>0</v>
      </c>
    </row>
    <row r="37" customFormat="false" ht="11.25" hidden="false" customHeight="false" outlineLevel="0" collapsed="false">
      <c r="A37" s="81" t="s">
        <v>44</v>
      </c>
      <c r="B37" s="81"/>
      <c r="C37" s="81"/>
      <c r="D37" s="82" t="n">
        <v>0</v>
      </c>
      <c r="E37" s="83" t="n">
        <f aca="false">ROUND(E36*$D37,2)</f>
        <v>0</v>
      </c>
      <c r="F37" s="84"/>
      <c r="G37" s="84"/>
      <c r="H37" s="84"/>
      <c r="I37" s="84"/>
    </row>
    <row r="38" customFormat="false" ht="11.25" hidden="false" customHeight="false" outlineLevel="0" collapsed="false">
      <c r="A38" s="85" t="s">
        <v>45</v>
      </c>
      <c r="B38" s="85"/>
      <c r="C38" s="85"/>
      <c r="D38" s="86" t="n">
        <v>0</v>
      </c>
      <c r="E38" s="87" t="n">
        <f aca="false">ROUND(E37*$D38,2)</f>
        <v>0</v>
      </c>
      <c r="F38" s="84"/>
      <c r="G38" s="84"/>
      <c r="H38" s="84"/>
      <c r="I38" s="84"/>
    </row>
    <row r="39" customFormat="false" ht="11.25" hidden="false" customHeight="false" outlineLevel="0" collapsed="false">
      <c r="A39" s="88" t="s">
        <v>46</v>
      </c>
      <c r="B39" s="88"/>
      <c r="C39" s="88"/>
      <c r="D39" s="89" t="n">
        <v>0</v>
      </c>
      <c r="E39" s="87" t="n">
        <f aca="false">ROUND(E36*$D39,2)</f>
        <v>0</v>
      </c>
      <c r="F39" s="84"/>
      <c r="G39" s="84"/>
      <c r="H39" s="84"/>
      <c r="I39" s="84"/>
    </row>
    <row r="40" customFormat="false" ht="12" hidden="false" customHeight="false" outlineLevel="0" collapsed="false">
      <c r="A40" s="90" t="s">
        <v>47</v>
      </c>
      <c r="B40" s="90"/>
      <c r="C40" s="90"/>
      <c r="D40" s="91"/>
      <c r="E40" s="92" t="n">
        <f aca="false">SUM(E36:E39)-E38</f>
        <v>0</v>
      </c>
      <c r="F40" s="84"/>
      <c r="G40" s="84"/>
      <c r="H40" s="84"/>
      <c r="I40" s="84"/>
    </row>
    <row r="41" customFormat="false" ht="11.25" hidden="false" customHeight="false" outlineLevel="0" collapsed="false">
      <c r="G41" s="93"/>
    </row>
    <row r="42" customFormat="false" ht="11.25" hidden="false" customHeight="false" outlineLevel="0" collapsed="false">
      <c r="C42" s="33"/>
      <c r="D42" s="33"/>
      <c r="E42" s="33"/>
      <c r="F42" s="94"/>
      <c r="G42" s="94"/>
      <c r="H42" s="94"/>
      <c r="I42" s="94"/>
    </row>
    <row r="45" customFormat="false" ht="11.25" hidden="false" customHeight="false" outlineLevel="0" collapsed="false">
      <c r="A45" s="1" t="s">
        <v>19</v>
      </c>
      <c r="B45" s="33"/>
      <c r="C45" s="95"/>
      <c r="D45" s="95"/>
      <c r="E45" s="95"/>
      <c r="F45" s="95"/>
      <c r="G45" s="95"/>
      <c r="H45" s="95"/>
    </row>
    <row r="46" customFormat="false" ht="11.25" hidden="false" customHeight="true" outlineLevel="0" collapsed="false">
      <c r="A46" s="33"/>
      <c r="B46" s="33"/>
      <c r="C46" s="31" t="s">
        <v>20</v>
      </c>
      <c r="D46" s="31"/>
      <c r="E46" s="31"/>
      <c r="F46" s="31"/>
      <c r="G46" s="31"/>
      <c r="H46" s="31"/>
    </row>
    <row r="47" customFormat="false" ht="11.25" hidden="false" customHeight="false" outlineLevel="0" collapsed="false">
      <c r="A47" s="33"/>
      <c r="B47" s="33"/>
      <c r="C47" s="33"/>
      <c r="D47" s="33"/>
      <c r="E47" s="33"/>
      <c r="F47" s="33"/>
      <c r="G47" s="33"/>
      <c r="H47" s="33"/>
    </row>
    <row r="48" customFormat="false" ht="11.25" hidden="false" customHeight="false" outlineLevel="0" collapsed="false">
      <c r="A48" s="96" t="str">
        <f aca="false">'Kopt a+c+n'!A36</f>
        <v>Tāme sastādīta:</v>
      </c>
      <c r="B48" s="96"/>
      <c r="C48" s="96"/>
      <c r="D48" s="96"/>
      <c r="F48" s="33"/>
      <c r="G48" s="33"/>
      <c r="H48" s="33"/>
    </row>
    <row r="49" customFormat="false" ht="11.25" hidden="false" customHeight="false" outlineLevel="0" collapsed="false">
      <c r="A49" s="33"/>
      <c r="B49" s="33"/>
      <c r="C49" s="33"/>
      <c r="D49" s="33"/>
      <c r="E49" s="33"/>
      <c r="F49" s="33"/>
      <c r="G49" s="33"/>
      <c r="H49" s="33"/>
    </row>
    <row r="50" customFormat="false" ht="11.25" hidden="false" customHeight="false" outlineLevel="0" collapsed="false">
      <c r="A50" s="1" t="s">
        <v>48</v>
      </c>
      <c r="B50" s="33"/>
      <c r="C50" s="32"/>
      <c r="D50" s="32"/>
      <c r="E50" s="32"/>
      <c r="F50" s="32"/>
      <c r="G50" s="32"/>
      <c r="H50" s="32"/>
    </row>
    <row r="51" customFormat="false" ht="11.25" hidden="false" customHeight="true" outlineLevel="0" collapsed="false">
      <c r="A51" s="33"/>
      <c r="B51" s="33"/>
      <c r="C51" s="31" t="s">
        <v>20</v>
      </c>
      <c r="D51" s="31"/>
      <c r="E51" s="31"/>
      <c r="F51" s="31"/>
      <c r="G51" s="31"/>
      <c r="H51" s="31"/>
    </row>
    <row r="52" customFormat="false" ht="11.25" hidden="false" customHeight="false" outlineLevel="0" collapsed="false">
      <c r="A52" s="33"/>
      <c r="B52" s="33"/>
      <c r="C52" s="33"/>
      <c r="D52" s="33"/>
      <c r="E52" s="33"/>
      <c r="F52" s="33"/>
      <c r="G52" s="33"/>
      <c r="H52" s="33"/>
    </row>
    <row r="53" customFormat="false" ht="11.25" hidden="false" customHeight="false" outlineLevel="0" collapsed="false">
      <c r="A53" s="97" t="s">
        <v>49</v>
      </c>
      <c r="B53" s="98"/>
      <c r="C53" s="99" t="n">
        <f aca="false">'Kopt a+c+n'!B34</f>
        <v>0</v>
      </c>
      <c r="D53" s="98"/>
      <c r="F53" s="33"/>
      <c r="G53" s="33"/>
      <c r="H53" s="33"/>
    </row>
    <row r="63" customFormat="false" ht="11.25" hidden="false" customHeight="false" outlineLevel="0" collapsed="false">
      <c r="E63" s="93"/>
      <c r="F63" s="93"/>
      <c r="G63" s="93"/>
      <c r="H63" s="93"/>
      <c r="I63" s="93"/>
    </row>
  </sheetData>
  <mergeCells count="51">
    <mergeCell ref="G1:I1"/>
    <mergeCell ref="A2:I2"/>
    <mergeCell ref="C4:I4"/>
    <mergeCell ref="C5:I5"/>
    <mergeCell ref="A6:C6"/>
    <mergeCell ref="D6:I6"/>
    <mergeCell ref="A7:C7"/>
    <mergeCell ref="D7:I7"/>
    <mergeCell ref="A8:C8"/>
    <mergeCell ref="D8:I8"/>
    <mergeCell ref="A9:C9"/>
    <mergeCell ref="D9:I9"/>
    <mergeCell ref="D10:E10"/>
    <mergeCell ref="D11:E11"/>
    <mergeCell ref="A13:A14"/>
    <mergeCell ref="B13:B14"/>
    <mergeCell ref="C13:D14"/>
    <mergeCell ref="E13:E14"/>
    <mergeCell ref="F13:H13"/>
    <mergeCell ref="I13:I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A36:D36"/>
    <mergeCell ref="A37:C37"/>
    <mergeCell ref="A38:C38"/>
    <mergeCell ref="A39:C39"/>
    <mergeCell ref="A40:C40"/>
    <mergeCell ref="C45:H45"/>
    <mergeCell ref="C46:H46"/>
    <mergeCell ref="A48:D48"/>
    <mergeCell ref="C50:H50"/>
    <mergeCell ref="C51:H51"/>
  </mergeCells>
  <conditionalFormatting sqref="A15:I15 A17:I18 A20:I21 A23:I24 A26:I27 A29:I30 A32:I33 A35:I35 C53">
    <cfRule type="cellIs" priority="2" operator="equal" aboveAverage="0" equalAverage="0" bottom="0" percent="0" rank="0" text="" dxfId="1">
      <formula>0</formula>
    </cfRule>
  </conditionalFormatting>
  <conditionalFormatting sqref="D37:D39">
    <cfRule type="cellIs" priority="3" operator="equal" aboveAverage="0" equalAverage="0" bottom="0" percent="0" rank="0" text="" dxfId="0">
      <formula>0</formula>
    </cfRule>
  </conditionalFormatting>
  <conditionalFormatting sqref="D6:I9 D10:E11 E36:E40 F36:I36">
    <cfRule type="cellIs" priority="4" operator="equal" aboveAverage="0" equalAverage="0" bottom="0" percent="0" rank="0" text="" dxfId="1">
      <formula>0</formula>
    </cfRule>
  </conditionalFormatting>
  <conditionalFormatting sqref="C50:H50">
    <cfRule type="cellIs" priority="5" operator="equal" aboveAverage="0" equalAverage="0" bottom="0" percent="0" rank="0" text="" dxfId="0">
      <formula>0</formula>
    </cfRule>
  </conditionalFormatting>
  <conditionalFormatting sqref="C45:H45">
    <cfRule type="cellIs" priority="6" operator="equal" aboveAverage="0" equalAverage="0" bottom="0" percent="0" rank="0" text="" dxfId="0">
      <formula>0</formula>
    </cfRule>
  </conditionalFormatting>
  <conditionalFormatting sqref="A16:I16">
    <cfRule type="cellIs" priority="7" operator="equal" aboveAverage="0" equalAverage="0" bottom="0" percent="0" rank="0" text="" dxfId="1">
      <formula>0</formula>
    </cfRule>
  </conditionalFormatting>
  <conditionalFormatting sqref="A19:I19">
    <cfRule type="cellIs" priority="8" operator="equal" aboveAverage="0" equalAverage="0" bottom="0" percent="0" rank="0" text="" dxfId="1">
      <formula>0</formula>
    </cfRule>
  </conditionalFormatting>
  <conditionalFormatting sqref="A22:I22">
    <cfRule type="cellIs" priority="9" operator="equal" aboveAverage="0" equalAverage="0" bottom="0" percent="0" rank="0" text="" dxfId="1">
      <formula>0</formula>
    </cfRule>
  </conditionalFormatting>
  <conditionalFormatting sqref="A25:I25">
    <cfRule type="cellIs" priority="10" operator="equal" aboveAverage="0" equalAverage="0" bottom="0" percent="0" rank="0" text="" dxfId="1">
      <formula>0</formula>
    </cfRule>
  </conditionalFormatting>
  <conditionalFormatting sqref="A28:I28">
    <cfRule type="cellIs" priority="11" operator="equal" aboveAverage="0" equalAverage="0" bottom="0" percent="0" rank="0" text="" dxfId="1">
      <formula>0</formula>
    </cfRule>
  </conditionalFormatting>
  <conditionalFormatting sqref="A31:I31">
    <cfRule type="cellIs" priority="12" operator="equal" aboveAverage="0" equalAverage="0" bottom="0" percent="0" rank="0" text="" dxfId="1">
      <formula>0</formula>
    </cfRule>
  </conditionalFormatting>
  <conditionalFormatting sqref="A34:I34">
    <cfRule type="cellIs" priority="13" operator="equal" aboveAverage="0" equalAverage="0" bottom="0" percent="0" rank="0" text="" dxfId="1">
      <formula>0</formula>
    </cfRule>
  </conditionalFormatting>
  <printOptions headings="false" gridLines="false" gridLinesSet="true" horizontalCentered="false" verticalCentered="false"/>
  <pageMargins left="0" right="0" top="0.39375" bottom="0.39375" header="0.511805555555555" footer="0.511805555555555"/>
  <pageSetup paperSize="9" scale="97"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A9D18E"/>
    <pageSetUpPr fitToPage="false"/>
  </sheetPr>
  <dimension ref="A1:I4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35" activeCellId="0" sqref="E35"/>
    </sheetView>
  </sheetViews>
  <sheetFormatPr defaultColWidth="9.15625" defaultRowHeight="11.25" zeroHeight="false" outlineLevelRow="0" outlineLevelCol="0"/>
  <cols>
    <col collapsed="false" customWidth="true" hidden="false" outlineLevel="0" max="1" min="1" style="1" width="3.99"/>
    <col collapsed="false" customWidth="true" hidden="false" outlineLevel="0" max="2" min="2" style="1" width="5.28"/>
    <col collapsed="false" customWidth="true" hidden="false" outlineLevel="0" max="3" min="3" style="1" width="28.43"/>
    <col collapsed="false" customWidth="true" hidden="false" outlineLevel="0" max="4" min="4" style="1" width="6.86"/>
    <col collapsed="false" customWidth="true" hidden="false" outlineLevel="0" max="5" min="5" style="1" width="11.86"/>
    <col collapsed="false" customWidth="true" hidden="false" outlineLevel="0" max="6" min="6" style="1" width="9.85"/>
    <col collapsed="false" customWidth="true" hidden="false" outlineLevel="0" max="7" min="7" style="1" width="10"/>
    <col collapsed="false" customWidth="true" hidden="false" outlineLevel="0" max="8" min="8" style="1" width="8.71"/>
    <col collapsed="false" customWidth="false" hidden="false" outlineLevel="0" max="154" min="9" style="1" width="9.14"/>
    <col collapsed="false" customWidth="true" hidden="false" outlineLevel="0" max="155" min="155" style="1" width="3.71"/>
    <col collapsed="false" customWidth="true" hidden="false" outlineLevel="0" max="156" min="156" style="1" width="4.57"/>
    <col collapsed="false" customWidth="true" hidden="false" outlineLevel="0" max="157" min="157" style="1" width="5.86"/>
    <col collapsed="false" customWidth="true" hidden="false" outlineLevel="0" max="158" min="158" style="1" width="36"/>
    <col collapsed="false" customWidth="true" hidden="false" outlineLevel="0" max="159" min="159" style="1" width="9.71"/>
    <col collapsed="false" customWidth="true" hidden="false" outlineLevel="0" max="160" min="160" style="1" width="11.86"/>
    <col collapsed="false" customWidth="true" hidden="false" outlineLevel="0" max="161" min="161" style="1" width="9"/>
    <col collapsed="false" customWidth="true" hidden="false" outlineLevel="0" max="162" min="162" style="1" width="9.71"/>
    <col collapsed="false" customWidth="true" hidden="false" outlineLevel="0" max="163" min="163" style="1" width="9.29"/>
    <col collapsed="false" customWidth="true" hidden="false" outlineLevel="0" max="164" min="164" style="1" width="8.71"/>
    <col collapsed="false" customWidth="true" hidden="false" outlineLevel="0" max="165" min="165" style="1" width="6.86"/>
    <col collapsed="false" customWidth="false" hidden="false" outlineLevel="0" max="410" min="166" style="1" width="9.14"/>
    <col collapsed="false" customWidth="true" hidden="false" outlineLevel="0" max="411" min="411" style="1" width="3.71"/>
    <col collapsed="false" customWidth="true" hidden="false" outlineLevel="0" max="412" min="412" style="1" width="4.57"/>
    <col collapsed="false" customWidth="true" hidden="false" outlineLevel="0" max="413" min="413" style="1" width="5.86"/>
    <col collapsed="false" customWidth="true" hidden="false" outlineLevel="0" max="414" min="414" style="1" width="36"/>
    <col collapsed="false" customWidth="true" hidden="false" outlineLevel="0" max="415" min="415" style="1" width="9.71"/>
    <col collapsed="false" customWidth="true" hidden="false" outlineLevel="0" max="416" min="416" style="1" width="11.86"/>
    <col collapsed="false" customWidth="true" hidden="false" outlineLevel="0" max="417" min="417" style="1" width="9"/>
    <col collapsed="false" customWidth="true" hidden="false" outlineLevel="0" max="418" min="418" style="1" width="9.71"/>
    <col collapsed="false" customWidth="true" hidden="false" outlineLevel="0" max="419" min="419" style="1" width="9.29"/>
    <col collapsed="false" customWidth="true" hidden="false" outlineLevel="0" max="420" min="420" style="1" width="8.71"/>
    <col collapsed="false" customWidth="true" hidden="false" outlineLevel="0" max="421" min="421" style="1" width="6.86"/>
    <col collapsed="false" customWidth="false" hidden="false" outlineLevel="0" max="666" min="422" style="1" width="9.14"/>
    <col collapsed="false" customWidth="true" hidden="false" outlineLevel="0" max="667" min="667" style="1" width="3.71"/>
    <col collapsed="false" customWidth="true" hidden="false" outlineLevel="0" max="668" min="668" style="1" width="4.57"/>
    <col collapsed="false" customWidth="true" hidden="false" outlineLevel="0" max="669" min="669" style="1" width="5.86"/>
    <col collapsed="false" customWidth="true" hidden="false" outlineLevel="0" max="670" min="670" style="1" width="36"/>
    <col collapsed="false" customWidth="true" hidden="false" outlineLevel="0" max="671" min="671" style="1" width="9.71"/>
    <col collapsed="false" customWidth="true" hidden="false" outlineLevel="0" max="672" min="672" style="1" width="11.86"/>
    <col collapsed="false" customWidth="true" hidden="false" outlineLevel="0" max="673" min="673" style="1" width="9"/>
    <col collapsed="false" customWidth="true" hidden="false" outlineLevel="0" max="674" min="674" style="1" width="9.71"/>
    <col collapsed="false" customWidth="true" hidden="false" outlineLevel="0" max="675" min="675" style="1" width="9.29"/>
    <col collapsed="false" customWidth="true" hidden="false" outlineLevel="0" max="676" min="676" style="1" width="8.71"/>
    <col collapsed="false" customWidth="true" hidden="false" outlineLevel="0" max="677" min="677" style="1" width="6.86"/>
    <col collapsed="false" customWidth="false" hidden="false" outlineLevel="0" max="922" min="678" style="1" width="9.14"/>
    <col collapsed="false" customWidth="true" hidden="false" outlineLevel="0" max="923" min="923" style="1" width="3.71"/>
    <col collapsed="false" customWidth="true" hidden="false" outlineLevel="0" max="924" min="924" style="1" width="4.57"/>
    <col collapsed="false" customWidth="true" hidden="false" outlineLevel="0" max="925" min="925" style="1" width="5.86"/>
    <col collapsed="false" customWidth="true" hidden="false" outlineLevel="0" max="926" min="926" style="1" width="36"/>
    <col collapsed="false" customWidth="true" hidden="false" outlineLevel="0" max="927" min="927" style="1" width="9.71"/>
    <col collapsed="false" customWidth="true" hidden="false" outlineLevel="0" max="928" min="928" style="1" width="11.86"/>
    <col collapsed="false" customWidth="true" hidden="false" outlineLevel="0" max="929" min="929" style="1" width="9"/>
    <col collapsed="false" customWidth="true" hidden="false" outlineLevel="0" max="930" min="930" style="1" width="9.71"/>
    <col collapsed="false" customWidth="true" hidden="false" outlineLevel="0" max="931" min="931" style="1" width="9.29"/>
    <col collapsed="false" customWidth="true" hidden="false" outlineLevel="0" max="932" min="932" style="1" width="8.71"/>
    <col collapsed="false" customWidth="true" hidden="false" outlineLevel="0" max="933" min="933" style="1" width="6.86"/>
    <col collapsed="false" customWidth="false" hidden="false" outlineLevel="0" max="1024" min="934" style="1" width="9.14"/>
  </cols>
  <sheetData>
    <row r="1" customFormat="false" ht="11.25" hidden="false" customHeight="false" outlineLevel="0" collapsed="false">
      <c r="C1" s="5"/>
      <c r="G1" s="6"/>
      <c r="H1" s="6"/>
      <c r="I1" s="6"/>
    </row>
    <row r="2" customFormat="false" ht="11.25" hidden="false" customHeight="false" outlineLevel="0" collapsed="false">
      <c r="A2" s="50" t="s">
        <v>27</v>
      </c>
      <c r="B2" s="50"/>
      <c r="C2" s="50"/>
      <c r="D2" s="50"/>
      <c r="E2" s="50"/>
      <c r="F2" s="50"/>
      <c r="G2" s="50"/>
      <c r="H2" s="50"/>
      <c r="I2" s="50"/>
    </row>
    <row r="3" customFormat="false" ht="11.25" hidden="false" customHeight="false" outlineLevel="0" collapsed="false">
      <c r="A3" s="2"/>
      <c r="B3" s="2"/>
      <c r="C3" s="2"/>
      <c r="D3" s="2"/>
      <c r="E3" s="2"/>
      <c r="F3" s="2"/>
      <c r="G3" s="2"/>
      <c r="H3" s="2"/>
      <c r="I3" s="2"/>
    </row>
    <row r="4" customFormat="false" ht="11.25" hidden="false" customHeight="false" outlineLevel="0" collapsed="false">
      <c r="A4" s="2"/>
      <c r="B4" s="2"/>
      <c r="C4" s="51" t="s">
        <v>28</v>
      </c>
      <c r="D4" s="51"/>
      <c r="E4" s="51"/>
      <c r="F4" s="51"/>
      <c r="G4" s="51"/>
      <c r="H4" s="51"/>
      <c r="I4" s="51"/>
    </row>
    <row r="5" customFormat="false" ht="11.25" hidden="false" customHeight="true" outlineLevel="0" collapsed="false">
      <c r="A5" s="33"/>
      <c r="B5" s="33"/>
      <c r="C5" s="52" t="s">
        <v>24</v>
      </c>
      <c r="D5" s="52"/>
      <c r="E5" s="52"/>
      <c r="F5" s="52"/>
      <c r="G5" s="52"/>
      <c r="H5" s="52"/>
      <c r="I5" s="52"/>
    </row>
    <row r="6" customFormat="false" ht="11.25" hidden="false" customHeight="true" outlineLevel="0" collapsed="false">
      <c r="A6" s="53" t="s">
        <v>29</v>
      </c>
      <c r="B6" s="53"/>
      <c r="C6" s="53"/>
      <c r="D6" s="34" t="str">
        <f aca="false">'Kopt a+c+n'!B13</f>
        <v>Daudzīvokļu dzīvojamā māja</v>
      </c>
      <c r="E6" s="34"/>
      <c r="F6" s="34"/>
      <c r="G6" s="34"/>
      <c r="H6" s="34"/>
      <c r="I6" s="34"/>
    </row>
    <row r="7" customFormat="false" ht="11.25" hidden="false" customHeight="true" outlineLevel="0" collapsed="false">
      <c r="A7" s="53" t="s">
        <v>8</v>
      </c>
      <c r="B7" s="53"/>
      <c r="C7" s="53"/>
      <c r="D7" s="35" t="str">
        <f aca="false">'Kopt a+c+n'!B14</f>
        <v>fasādes vienkāršotā atjaunošana</v>
      </c>
      <c r="E7" s="35"/>
      <c r="F7" s="35"/>
      <c r="G7" s="35"/>
      <c r="H7" s="35"/>
      <c r="I7" s="35"/>
    </row>
    <row r="8" customFormat="false" ht="11.25" hidden="false" customHeight="false" outlineLevel="0" collapsed="false">
      <c r="A8" s="54" t="s">
        <v>30</v>
      </c>
      <c r="B8" s="54"/>
      <c r="C8" s="54"/>
      <c r="D8" s="35" t="str">
        <f aca="false">'Kopt a+c+n'!B15</f>
        <v>Raiņa iela 40, Balvi</v>
      </c>
      <c r="E8" s="35"/>
      <c r="F8" s="35"/>
      <c r="G8" s="35"/>
      <c r="H8" s="35"/>
      <c r="I8" s="35"/>
    </row>
    <row r="9" customFormat="false" ht="11.25" hidden="false" customHeight="false" outlineLevel="0" collapsed="false">
      <c r="A9" s="54" t="s">
        <v>31</v>
      </c>
      <c r="B9" s="54"/>
      <c r="C9" s="54"/>
      <c r="D9" s="35" t="n">
        <f aca="false">'Kopt a+c+n'!B16</f>
        <v>0</v>
      </c>
      <c r="E9" s="35"/>
      <c r="F9" s="35"/>
      <c r="G9" s="35"/>
      <c r="H9" s="35"/>
      <c r="I9" s="35"/>
    </row>
    <row r="10" customFormat="false" ht="11.25" hidden="false" customHeight="false" outlineLevel="0" collapsed="false">
      <c r="C10" s="5" t="s">
        <v>32</v>
      </c>
      <c r="D10" s="55" t="n">
        <f aca="false">E26</f>
        <v>0</v>
      </c>
      <c r="E10" s="55"/>
      <c r="F10" s="56"/>
      <c r="G10" s="56"/>
      <c r="H10" s="56"/>
      <c r="I10" s="56"/>
    </row>
    <row r="11" customFormat="false" ht="11.25" hidden="false" customHeight="false" outlineLevel="0" collapsed="false">
      <c r="C11" s="5" t="s">
        <v>33</v>
      </c>
      <c r="D11" s="55" t="n">
        <f aca="false">I22</f>
        <v>0</v>
      </c>
      <c r="E11" s="55"/>
      <c r="F11" s="56"/>
      <c r="G11" s="56"/>
      <c r="H11" s="56"/>
      <c r="I11" s="56"/>
    </row>
    <row r="12" customFormat="false" ht="12" hidden="false" customHeight="false" outlineLevel="0" collapsed="false">
      <c r="F12" s="57"/>
      <c r="G12" s="57"/>
      <c r="H12" s="57"/>
      <c r="I12" s="57"/>
    </row>
    <row r="13" customFormat="false" ht="11.25" hidden="false" customHeight="true" outlineLevel="0" collapsed="false">
      <c r="A13" s="58" t="s">
        <v>34</v>
      </c>
      <c r="B13" s="59" t="s">
        <v>35</v>
      </c>
      <c r="C13" s="60" t="s">
        <v>36</v>
      </c>
      <c r="D13" s="60"/>
      <c r="E13" s="61" t="s">
        <v>37</v>
      </c>
      <c r="F13" s="62" t="s">
        <v>38</v>
      </c>
      <c r="G13" s="62"/>
      <c r="H13" s="62"/>
      <c r="I13" s="60" t="s">
        <v>39</v>
      </c>
    </row>
    <row r="14" customFormat="false" ht="23.25" hidden="false" customHeight="false" outlineLevel="0" collapsed="false">
      <c r="A14" s="58"/>
      <c r="B14" s="59"/>
      <c r="C14" s="60"/>
      <c r="D14" s="60"/>
      <c r="E14" s="61"/>
      <c r="F14" s="63" t="s">
        <v>40</v>
      </c>
      <c r="G14" s="64" t="s">
        <v>41</v>
      </c>
      <c r="H14" s="64" t="s">
        <v>42</v>
      </c>
      <c r="I14" s="60"/>
    </row>
    <row r="15" customFormat="false" ht="11.25" hidden="false" customHeight="false" outlineLevel="0" collapsed="false">
      <c r="A15" s="65" t="n">
        <f aca="false">IF(E15=0,0,IF(COUNTBLANK(E15)=1,0,COUNTA($E$15:E15)))</f>
        <v>0</v>
      </c>
      <c r="B15" s="70" t="n">
        <f aca="false">IF(A15=0,0,CONCATENATE("A-",A15))</f>
        <v>0</v>
      </c>
      <c r="C15" s="67" t="str">
        <f aca="false">1a!C2:I2</f>
        <v>Fasādes atjaunošanas darbi</v>
      </c>
      <c r="D15" s="67"/>
      <c r="E15" s="100" t="n">
        <f aca="false">1a!P63</f>
        <v>0</v>
      </c>
      <c r="F15" s="101" t="n">
        <f aca="false">1a!M63</f>
        <v>0</v>
      </c>
      <c r="G15" s="102" t="n">
        <f aca="false">1a!N63</f>
        <v>0</v>
      </c>
      <c r="H15" s="102" t="n">
        <f aca="false">1a!O63</f>
        <v>0</v>
      </c>
      <c r="I15" s="71" t="n">
        <f aca="false">1a!L63</f>
        <v>0</v>
      </c>
    </row>
    <row r="16" customFormat="false" ht="11.25" hidden="false" customHeight="false" outlineLevel="0" collapsed="false">
      <c r="A16" s="13" t="n">
        <f aca="false">IF(E16=0,0,IF(COUNTBLANK(E16)=1,0,COUNTA($E$15:E16)))</f>
        <v>0</v>
      </c>
      <c r="B16" s="76" t="n">
        <f aca="false">IF(A16=0,0,CONCATENATE("A-",A16))</f>
        <v>0</v>
      </c>
      <c r="C16" s="73" t="str">
        <f aca="false">2a!C2:I2</f>
        <v>Cokola siltināšana</v>
      </c>
      <c r="D16" s="73"/>
      <c r="E16" s="103" t="n">
        <f aca="false">2a!P56</f>
        <v>0</v>
      </c>
      <c r="F16" s="104" t="n">
        <f aca="false">2a!M56</f>
        <v>0</v>
      </c>
      <c r="G16" s="105" t="n">
        <f aca="false">2a!N56</f>
        <v>0</v>
      </c>
      <c r="H16" s="105" t="n">
        <f aca="false">2a!O56</f>
        <v>0</v>
      </c>
      <c r="I16" s="77" t="n">
        <f aca="false">2a!L56</f>
        <v>0</v>
      </c>
    </row>
    <row r="17" customFormat="false" ht="11.25" hidden="false" customHeight="false" outlineLevel="0" collapsed="false">
      <c r="A17" s="13" t="n">
        <f aca="false">IF(E17=0,0,IF(COUNTBLANK(E17)=1,0,COUNTA($E$15:E17)))</f>
        <v>0</v>
      </c>
      <c r="B17" s="76" t="n">
        <f aca="false">IF(A17=0,0,CONCATENATE("A-",A17))</f>
        <v>0</v>
      </c>
      <c r="C17" s="73" t="str">
        <f aca="false">3a!C2:I2</f>
        <v>Logu nomaiņa</v>
      </c>
      <c r="D17" s="73"/>
      <c r="E17" s="103" t="n">
        <f aca="false">3a!P78</f>
        <v>0</v>
      </c>
      <c r="F17" s="104" t="n">
        <f aca="false">3a!M78</f>
        <v>0</v>
      </c>
      <c r="G17" s="105" t="n">
        <f aca="false">3a!N78</f>
        <v>0</v>
      </c>
      <c r="H17" s="105" t="n">
        <f aca="false">3a!O78</f>
        <v>0</v>
      </c>
      <c r="I17" s="77" t="n">
        <f aca="false">3a!L78</f>
        <v>0</v>
      </c>
    </row>
    <row r="18" customFormat="false" ht="11.25" hidden="false" customHeight="false" outlineLevel="0" collapsed="false">
      <c r="A18" s="13" t="n">
        <f aca="false">IF(E18=0,0,IF(COUNTBLANK(E18)=1,0,COUNTA($E$15:E18)))</f>
        <v>0</v>
      </c>
      <c r="B18" s="76" t="n">
        <f aca="false">IF(A18=0,0,CONCATENATE("A-",A18))</f>
        <v>0</v>
      </c>
      <c r="C18" s="73" t="str">
        <f aca="false">4a!C2:I2</f>
        <v>Ieejas mezgli</v>
      </c>
      <c r="D18" s="73"/>
      <c r="E18" s="103" t="n">
        <f aca="false">4a!P34</f>
        <v>0</v>
      </c>
      <c r="F18" s="104" t="n">
        <f aca="false">4a!M34</f>
        <v>0</v>
      </c>
      <c r="G18" s="105" t="n">
        <f aca="false">4a!N34</f>
        <v>0</v>
      </c>
      <c r="H18" s="105" t="n">
        <f aca="false">4a!O34</f>
        <v>0</v>
      </c>
      <c r="I18" s="77" t="n">
        <f aca="false">4a!L34</f>
        <v>0</v>
      </c>
    </row>
    <row r="19" customFormat="false" ht="11.25" hidden="false" customHeight="false" outlineLevel="0" collapsed="false">
      <c r="A19" s="13" t="n">
        <f aca="false">IF(E19=0,0,IF(COUNTBLANK(E19)=1,0,COUNTA($E$15:E19)))</f>
        <v>0</v>
      </c>
      <c r="B19" s="76" t="n">
        <f aca="false">IF(A19=0,0,CONCATENATE("A-",A19))</f>
        <v>0</v>
      </c>
      <c r="C19" s="73" t="str">
        <f aca="false">5a!C2:I2</f>
        <v>Pagrabstāva siltinājums</v>
      </c>
      <c r="D19" s="73"/>
      <c r="E19" s="103" t="n">
        <f aca="false">5a!P24</f>
        <v>0</v>
      </c>
      <c r="F19" s="104" t="n">
        <f aca="false">5a!M24</f>
        <v>0</v>
      </c>
      <c r="G19" s="105" t="n">
        <f aca="false">5a!N24</f>
        <v>0</v>
      </c>
      <c r="H19" s="105" t="n">
        <f aca="false">5a!O24</f>
        <v>0</v>
      </c>
      <c r="I19" s="77" t="n">
        <f aca="false">5a!L24</f>
        <v>0</v>
      </c>
    </row>
    <row r="20" customFormat="false" ht="11.25" hidden="false" customHeight="false" outlineLevel="0" collapsed="false">
      <c r="A20" s="13" t="n">
        <f aca="false">IF(E20=0,0,IF(COUNTBLANK(E20)=1,0,COUNTA($E$15:E20)))</f>
        <v>0</v>
      </c>
      <c r="B20" s="76" t="n">
        <f aca="false">IF(A20=0,0,CONCATENATE("A-",A20))</f>
        <v>0</v>
      </c>
      <c r="C20" s="73" t="str">
        <f aca="false">6a!C2:I2</f>
        <v>Jumta atjaunošana</v>
      </c>
      <c r="D20" s="73"/>
      <c r="E20" s="103" t="n">
        <f aca="false">6a!P157</f>
        <v>0</v>
      </c>
      <c r="F20" s="104" t="n">
        <f aca="false">6a!M157</f>
        <v>0</v>
      </c>
      <c r="G20" s="105" t="n">
        <f aca="false">6a!N157</f>
        <v>0</v>
      </c>
      <c r="H20" s="105" t="n">
        <f aca="false">6a!O157</f>
        <v>0</v>
      </c>
      <c r="I20" s="77" t="n">
        <f aca="false">6a!L157</f>
        <v>0</v>
      </c>
    </row>
    <row r="21" customFormat="false" ht="12" hidden="false" customHeight="false" outlineLevel="0" collapsed="false">
      <c r="A21" s="13" t="n">
        <f aca="false">IF(E21=0,0,IF(COUNTBLANK(E21)=1,0,COUNTA($E$15:E21)))</f>
        <v>0</v>
      </c>
      <c r="B21" s="76" t="n">
        <f aca="false">IF(A21=0,0,CONCATENATE("A-",A21))</f>
        <v>0</v>
      </c>
      <c r="C21" s="73" t="str">
        <f aca="false">7a!C2:I2</f>
        <v>Apkures sistēmas modernizēšanas darbi</v>
      </c>
      <c r="D21" s="73"/>
      <c r="E21" s="103" t="n">
        <f aca="false">7a!P98</f>
        <v>0</v>
      </c>
      <c r="F21" s="104" t="n">
        <f aca="false">7a!M98</f>
        <v>0</v>
      </c>
      <c r="G21" s="105" t="n">
        <f aca="false">7a!N98</f>
        <v>0</v>
      </c>
      <c r="H21" s="105" t="n">
        <f aca="false">7a!O98</f>
        <v>0</v>
      </c>
      <c r="I21" s="77" t="n">
        <f aca="false">7a!L98</f>
        <v>0</v>
      </c>
    </row>
    <row r="22" customFormat="false" ht="12" hidden="false" customHeight="false" outlineLevel="0" collapsed="false">
      <c r="A22" s="78" t="s">
        <v>43</v>
      </c>
      <c r="B22" s="78"/>
      <c r="C22" s="78"/>
      <c r="D22" s="78"/>
      <c r="E22" s="106" t="n">
        <f aca="false">SUM(E15:E21)</f>
        <v>0</v>
      </c>
      <c r="F22" s="107" t="n">
        <f aca="false">SUM(F15:F21)</f>
        <v>0</v>
      </c>
      <c r="G22" s="108" t="n">
        <f aca="false">SUM(G15:G21)</f>
        <v>0</v>
      </c>
      <c r="H22" s="108" t="n">
        <f aca="false">SUM(H15:H21)</f>
        <v>0</v>
      </c>
      <c r="I22" s="106" t="n">
        <f aca="false">SUM(I15:I21)</f>
        <v>0</v>
      </c>
    </row>
    <row r="23" customFormat="false" ht="11.25" hidden="false" customHeight="false" outlineLevel="0" collapsed="false">
      <c r="A23" s="109" t="s">
        <v>44</v>
      </c>
      <c r="B23" s="109"/>
      <c r="C23" s="109"/>
      <c r="D23" s="110" t="n">
        <f aca="false">'Kops a+c+n'!D37</f>
        <v>0</v>
      </c>
      <c r="E23" s="83" t="n">
        <f aca="false">ROUND(E22*$D23,2)</f>
        <v>0</v>
      </c>
      <c r="F23" s="84"/>
      <c r="G23" s="84"/>
      <c r="H23" s="84"/>
      <c r="I23" s="84"/>
    </row>
    <row r="24" customFormat="false" ht="11.25" hidden="false" customHeight="false" outlineLevel="0" collapsed="false">
      <c r="A24" s="111" t="s">
        <v>45</v>
      </c>
      <c r="B24" s="111"/>
      <c r="C24" s="111"/>
      <c r="D24" s="112" t="n">
        <f aca="false">'Kops a+c+n'!D38</f>
        <v>0</v>
      </c>
      <c r="E24" s="87" t="n">
        <f aca="false">ROUND(E23*$D24,2)</f>
        <v>0</v>
      </c>
      <c r="F24" s="84"/>
      <c r="G24" s="84"/>
      <c r="H24" s="84"/>
      <c r="I24" s="84"/>
    </row>
    <row r="25" customFormat="false" ht="11.25" hidden="false" customHeight="false" outlineLevel="0" collapsed="false">
      <c r="A25" s="113" t="s">
        <v>46</v>
      </c>
      <c r="B25" s="113"/>
      <c r="C25" s="113"/>
      <c r="D25" s="112" t="n">
        <f aca="false">'Kops a+c+n'!D39</f>
        <v>0</v>
      </c>
      <c r="E25" s="87" t="n">
        <f aca="false">ROUND(E22*$D25,2)</f>
        <v>0</v>
      </c>
      <c r="F25" s="84"/>
      <c r="G25" s="84"/>
      <c r="H25" s="84"/>
      <c r="I25" s="84"/>
    </row>
    <row r="26" customFormat="false" ht="12" hidden="false" customHeight="false" outlineLevel="0" collapsed="false">
      <c r="A26" s="114" t="s">
        <v>47</v>
      </c>
      <c r="B26" s="114"/>
      <c r="C26" s="114"/>
      <c r="D26" s="91"/>
      <c r="E26" s="92" t="n">
        <f aca="false">SUM(E22:E25)-E24</f>
        <v>0</v>
      </c>
      <c r="F26" s="84"/>
      <c r="G26" s="84"/>
      <c r="H26" s="84"/>
      <c r="I26" s="84"/>
    </row>
    <row r="27" customFormat="false" ht="11.25" hidden="false" customHeight="false" outlineLevel="0" collapsed="false">
      <c r="G27" s="93"/>
    </row>
    <row r="28" customFormat="false" ht="11.25" hidden="false" customHeight="false" outlineLevel="0" collapsed="false">
      <c r="C28" s="33"/>
      <c r="D28" s="33"/>
      <c r="E28" s="33"/>
      <c r="F28" s="94"/>
      <c r="G28" s="94"/>
      <c r="H28" s="94"/>
      <c r="I28" s="94"/>
    </row>
    <row r="31" customFormat="false" ht="11.25" hidden="false" customHeight="false" outlineLevel="0" collapsed="false">
      <c r="A31" s="1" t="s">
        <v>19</v>
      </c>
      <c r="B31" s="33"/>
      <c r="C31" s="115" t="n">
        <f aca="false">'Kops a+c+n'!C45:H45</f>
        <v>0</v>
      </c>
      <c r="D31" s="115"/>
      <c r="E31" s="115"/>
      <c r="F31" s="115"/>
      <c r="G31" s="115"/>
      <c r="H31" s="115"/>
    </row>
    <row r="32" customFormat="false" ht="11.25" hidden="false" customHeight="true" outlineLevel="0" collapsed="false">
      <c r="A32" s="33"/>
      <c r="B32" s="33"/>
      <c r="C32" s="31" t="s">
        <v>20</v>
      </c>
      <c r="D32" s="31"/>
      <c r="E32" s="31"/>
      <c r="F32" s="31"/>
      <c r="G32" s="31"/>
      <c r="H32" s="31"/>
    </row>
    <row r="33" customFormat="false" ht="11.25" hidden="false" customHeight="false" outlineLevel="0" collapsed="false">
      <c r="A33" s="33"/>
      <c r="B33" s="33"/>
      <c r="C33" s="33"/>
      <c r="D33" s="33"/>
      <c r="E33" s="33"/>
      <c r="F33" s="33"/>
      <c r="G33" s="33"/>
      <c r="H33" s="33"/>
    </row>
    <row r="34" customFormat="false" ht="11.25" hidden="false" customHeight="false" outlineLevel="0" collapsed="false">
      <c r="A34" s="96" t="str">
        <f aca="false">'Kops a+c+n'!A48:D48</f>
        <v>Tāme sastādīta:</v>
      </c>
      <c r="B34" s="96"/>
      <c r="C34" s="96"/>
      <c r="D34" s="96"/>
      <c r="F34" s="33"/>
      <c r="G34" s="33"/>
      <c r="H34" s="33"/>
    </row>
    <row r="35" customFormat="false" ht="11.25" hidden="false" customHeight="false" outlineLevel="0" collapsed="false">
      <c r="A35" s="33"/>
      <c r="B35" s="33"/>
      <c r="C35" s="33"/>
      <c r="D35" s="33"/>
      <c r="E35" s="33"/>
      <c r="F35" s="33"/>
      <c r="G35" s="33"/>
      <c r="H35" s="33"/>
    </row>
    <row r="36" customFormat="false" ht="11.25" hidden="false" customHeight="false" outlineLevel="0" collapsed="false">
      <c r="A36" s="1" t="s">
        <v>48</v>
      </c>
      <c r="B36" s="33"/>
      <c r="C36" s="116" t="n">
        <f aca="false">'Kops a+c+n'!C50:H50</f>
        <v>0</v>
      </c>
      <c r="D36" s="116"/>
      <c r="E36" s="116"/>
      <c r="F36" s="116"/>
      <c r="G36" s="116"/>
      <c r="H36" s="116"/>
    </row>
    <row r="37" customFormat="false" ht="11.25" hidden="false" customHeight="true" outlineLevel="0" collapsed="false">
      <c r="A37" s="33"/>
      <c r="B37" s="33"/>
      <c r="C37" s="31" t="s">
        <v>20</v>
      </c>
      <c r="D37" s="31"/>
      <c r="E37" s="31"/>
      <c r="F37" s="31"/>
      <c r="G37" s="31"/>
      <c r="H37" s="31"/>
    </row>
    <row r="38" customFormat="false" ht="11.25" hidden="false" customHeight="false" outlineLevel="0" collapsed="false">
      <c r="A38" s="33"/>
      <c r="B38" s="33"/>
      <c r="C38" s="33"/>
      <c r="D38" s="33"/>
      <c r="E38" s="33"/>
      <c r="F38" s="33"/>
      <c r="G38" s="33"/>
      <c r="H38" s="33"/>
    </row>
    <row r="39" customFormat="false" ht="11.25" hidden="false" customHeight="false" outlineLevel="0" collapsed="false">
      <c r="A39" s="97" t="s">
        <v>50</v>
      </c>
      <c r="B39" s="98"/>
      <c r="C39" s="99" t="n">
        <f aca="false">'Kops a+c+n'!C53</f>
        <v>0</v>
      </c>
      <c r="D39" s="98"/>
      <c r="F39" s="33"/>
      <c r="G39" s="33"/>
      <c r="H39" s="33"/>
    </row>
    <row r="49" customFormat="false" ht="11.25" hidden="false" customHeight="false" outlineLevel="0" collapsed="false">
      <c r="E49" s="93"/>
      <c r="F49" s="93"/>
      <c r="G49" s="93"/>
      <c r="H49" s="93"/>
      <c r="I49" s="93"/>
    </row>
  </sheetData>
  <mergeCells count="37">
    <mergeCell ref="G1:I1"/>
    <mergeCell ref="A2:I2"/>
    <mergeCell ref="C4:I4"/>
    <mergeCell ref="C5:I5"/>
    <mergeCell ref="A6:C6"/>
    <mergeCell ref="D6:I6"/>
    <mergeCell ref="A7:C7"/>
    <mergeCell ref="D7:I7"/>
    <mergeCell ref="A8:C8"/>
    <mergeCell ref="D8:I8"/>
    <mergeCell ref="A9:C9"/>
    <mergeCell ref="D9:I9"/>
    <mergeCell ref="D10:E10"/>
    <mergeCell ref="D11:E11"/>
    <mergeCell ref="A13:A14"/>
    <mergeCell ref="B13:B14"/>
    <mergeCell ref="C13:D14"/>
    <mergeCell ref="E13:E14"/>
    <mergeCell ref="F13:H13"/>
    <mergeCell ref="I13:I14"/>
    <mergeCell ref="C15:D15"/>
    <mergeCell ref="C16:D16"/>
    <mergeCell ref="C17:D17"/>
    <mergeCell ref="C18:D18"/>
    <mergeCell ref="C19:D19"/>
    <mergeCell ref="C20:D20"/>
    <mergeCell ref="C21:D21"/>
    <mergeCell ref="A22:D22"/>
    <mergeCell ref="A23:C23"/>
    <mergeCell ref="A24:C24"/>
    <mergeCell ref="A25:C25"/>
    <mergeCell ref="A26:C26"/>
    <mergeCell ref="C31:H31"/>
    <mergeCell ref="C32:H32"/>
    <mergeCell ref="A34:D34"/>
    <mergeCell ref="C36:H36"/>
    <mergeCell ref="C37:H37"/>
  </mergeCells>
  <conditionalFormatting sqref="C15:I21 E22:I22 E23:E26">
    <cfRule type="cellIs" priority="2" operator="equal" aboveAverage="0" equalAverage="0" bottom="0" percent="0" rank="0" text="" dxfId="1">
      <formula>0</formula>
    </cfRule>
  </conditionalFormatting>
  <conditionalFormatting sqref="D23:D25">
    <cfRule type="cellIs" priority="3" operator="equal" aboveAverage="0" equalAverage="0" bottom="0" percent="0" rank="0" text="" dxfId="1">
      <formula>0</formula>
    </cfRule>
    <cfRule type="cellIs" priority="4" operator="equal" aboveAverage="0" equalAverage="0" bottom="0" percent="0" rank="0" text="" dxfId="2">
      <formula>0.075</formula>
    </cfRule>
  </conditionalFormatting>
  <conditionalFormatting sqref="D10:E11">
    <cfRule type="cellIs" priority="5" operator="equal" aboveAverage="0" equalAverage="0" bottom="0" percent="0" rank="0" text="" dxfId="1">
      <formula>0</formula>
    </cfRule>
  </conditionalFormatting>
  <conditionalFormatting sqref="D6:I9">
    <cfRule type="cellIs" priority="6" operator="equal" aboveAverage="0" equalAverage="0" bottom="0" percent="0" rank="0" text="" dxfId="1">
      <formula>0</formula>
    </cfRule>
  </conditionalFormatting>
  <conditionalFormatting sqref="C39">
    <cfRule type="cellIs" priority="7" operator="equal" aboveAverage="0" equalAverage="0" bottom="0" percent="0" rank="0" text="" dxfId="1">
      <formula>0</formula>
    </cfRule>
  </conditionalFormatting>
  <conditionalFormatting sqref="C31:H31">
    <cfRule type="cellIs" priority="8" operator="equal" aboveAverage="0" equalAverage="0" bottom="0" percent="0" rank="0" text="" dxfId="1">
      <formula>0</formula>
    </cfRule>
  </conditionalFormatting>
  <conditionalFormatting sqref="C36:H36">
    <cfRule type="cellIs" priority="9" operator="equal" aboveAverage="0" equalAverage="0" bottom="0" percent="0" rank="0" text="" dxfId="0">
      <formula>0</formula>
    </cfRule>
  </conditionalFormatting>
  <conditionalFormatting sqref="C31:H31 C36:H36 C39">
    <cfRule type="cellIs" priority="10" operator="equal" aboveAverage="0" equalAverage="0" bottom="0" percent="0" rank="0" text="" dxfId="1">
      <formula>0</formula>
    </cfRule>
  </conditionalFormatting>
  <conditionalFormatting sqref="A34:D34">
    <cfRule type="cellIs" priority="11" operator="equal" aboveAverage="0" equalAverage="0" bottom="0" percent="0" rank="0" text="" dxfId="1">
      <formula>"0__"</formula>
    </cfRule>
  </conditionalFormatting>
  <conditionalFormatting sqref="B15:B21">
    <cfRule type="cellIs" priority="12" operator="equal" aboveAverage="0" equalAverage="0" bottom="0" percent="0" rank="0" text="" dxfId="0">
      <formula>0</formula>
    </cfRule>
  </conditionalFormatting>
  <conditionalFormatting sqref="B15:B21">
    <cfRule type="cellIs" priority="13" operator="equal" aboveAverage="0" equalAverage="0" bottom="0" percent="0" rank="0" text="" dxfId="1">
      <formula>0</formula>
    </cfRule>
  </conditionalFormatting>
  <conditionalFormatting sqref="A15:A21">
    <cfRule type="cellIs" priority="14" operator="equal" aboveAverage="0" equalAverage="0" bottom="0" percent="0" rank="0" text="" dxfId="1">
      <formula>0</formula>
    </cfRule>
    <cfRule type="cellIs" priority="15" operator="equal" aboveAverage="0" equalAverage="0" bottom="0" percent="0" rank="0" text="" dxfId="0">
      <formula>0</formula>
    </cfRule>
  </conditionalFormatting>
  <printOptions headings="false" gridLines="false" gridLinesSet="true" horizontalCentered="false" verticalCentered="false"/>
  <pageMargins left="0" right="0" top="0.39375" bottom="0.39375"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A9D18E"/>
    <pageSetUpPr fitToPage="false"/>
  </sheetPr>
  <dimension ref="A1:I4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35" activeCellId="0" sqref="E35"/>
    </sheetView>
  </sheetViews>
  <sheetFormatPr defaultColWidth="9.15625" defaultRowHeight="11.25" zeroHeight="false" outlineLevelRow="0" outlineLevelCol="0"/>
  <cols>
    <col collapsed="false" customWidth="true" hidden="false" outlineLevel="0" max="1" min="1" style="1" width="3.99"/>
    <col collapsed="false" customWidth="true" hidden="false" outlineLevel="0" max="2" min="2" style="1" width="5.28"/>
    <col collapsed="false" customWidth="true" hidden="false" outlineLevel="0" max="3" min="3" style="1" width="28.43"/>
    <col collapsed="false" customWidth="true" hidden="false" outlineLevel="0" max="4" min="4" style="1" width="6.86"/>
    <col collapsed="false" customWidth="true" hidden="false" outlineLevel="0" max="5" min="5" style="1" width="11.86"/>
    <col collapsed="false" customWidth="true" hidden="false" outlineLevel="0" max="6" min="6" style="1" width="9.85"/>
    <col collapsed="false" customWidth="true" hidden="false" outlineLevel="0" max="7" min="7" style="1" width="10"/>
    <col collapsed="false" customWidth="true" hidden="false" outlineLevel="0" max="8" min="8" style="1" width="8.71"/>
    <col collapsed="false" customWidth="false" hidden="false" outlineLevel="0" max="176" min="9" style="1" width="9.14"/>
    <col collapsed="false" customWidth="true" hidden="false" outlineLevel="0" max="177" min="177" style="1" width="3.71"/>
    <col collapsed="false" customWidth="true" hidden="false" outlineLevel="0" max="178" min="178" style="1" width="4.57"/>
    <col collapsed="false" customWidth="true" hidden="false" outlineLevel="0" max="179" min="179" style="1" width="5.86"/>
    <col collapsed="false" customWidth="true" hidden="false" outlineLevel="0" max="180" min="180" style="1" width="36"/>
    <col collapsed="false" customWidth="true" hidden="false" outlineLevel="0" max="181" min="181" style="1" width="9.71"/>
    <col collapsed="false" customWidth="true" hidden="false" outlineLevel="0" max="182" min="182" style="1" width="11.86"/>
    <col collapsed="false" customWidth="true" hidden="false" outlineLevel="0" max="183" min="183" style="1" width="9"/>
    <col collapsed="false" customWidth="true" hidden="false" outlineLevel="0" max="184" min="184" style="1" width="9.71"/>
    <col collapsed="false" customWidth="true" hidden="false" outlineLevel="0" max="185" min="185" style="1" width="9.29"/>
    <col collapsed="false" customWidth="true" hidden="false" outlineLevel="0" max="186" min="186" style="1" width="8.71"/>
    <col collapsed="false" customWidth="true" hidden="false" outlineLevel="0" max="187" min="187" style="1" width="6.86"/>
    <col collapsed="false" customWidth="false" hidden="false" outlineLevel="0" max="432" min="188" style="1" width="9.14"/>
    <col collapsed="false" customWidth="true" hidden="false" outlineLevel="0" max="433" min="433" style="1" width="3.71"/>
    <col collapsed="false" customWidth="true" hidden="false" outlineLevel="0" max="434" min="434" style="1" width="4.57"/>
    <col collapsed="false" customWidth="true" hidden="false" outlineLevel="0" max="435" min="435" style="1" width="5.86"/>
    <col collapsed="false" customWidth="true" hidden="false" outlineLevel="0" max="436" min="436" style="1" width="36"/>
    <col collapsed="false" customWidth="true" hidden="false" outlineLevel="0" max="437" min="437" style="1" width="9.71"/>
    <col collapsed="false" customWidth="true" hidden="false" outlineLevel="0" max="438" min="438" style="1" width="11.86"/>
    <col collapsed="false" customWidth="true" hidden="false" outlineLevel="0" max="439" min="439" style="1" width="9"/>
    <col collapsed="false" customWidth="true" hidden="false" outlineLevel="0" max="440" min="440" style="1" width="9.71"/>
    <col collapsed="false" customWidth="true" hidden="false" outlineLevel="0" max="441" min="441" style="1" width="9.29"/>
    <col collapsed="false" customWidth="true" hidden="false" outlineLevel="0" max="442" min="442" style="1" width="8.71"/>
    <col collapsed="false" customWidth="true" hidden="false" outlineLevel="0" max="443" min="443" style="1" width="6.86"/>
    <col collapsed="false" customWidth="false" hidden="false" outlineLevel="0" max="688" min="444" style="1" width="9.14"/>
    <col collapsed="false" customWidth="true" hidden="false" outlineLevel="0" max="689" min="689" style="1" width="3.71"/>
    <col collapsed="false" customWidth="true" hidden="false" outlineLevel="0" max="690" min="690" style="1" width="4.57"/>
    <col collapsed="false" customWidth="true" hidden="false" outlineLevel="0" max="691" min="691" style="1" width="5.86"/>
    <col collapsed="false" customWidth="true" hidden="false" outlineLevel="0" max="692" min="692" style="1" width="36"/>
    <col collapsed="false" customWidth="true" hidden="false" outlineLevel="0" max="693" min="693" style="1" width="9.71"/>
    <col collapsed="false" customWidth="true" hidden="false" outlineLevel="0" max="694" min="694" style="1" width="11.86"/>
    <col collapsed="false" customWidth="true" hidden="false" outlineLevel="0" max="695" min="695" style="1" width="9"/>
    <col collapsed="false" customWidth="true" hidden="false" outlineLevel="0" max="696" min="696" style="1" width="9.71"/>
    <col collapsed="false" customWidth="true" hidden="false" outlineLevel="0" max="697" min="697" style="1" width="9.29"/>
    <col collapsed="false" customWidth="true" hidden="false" outlineLevel="0" max="698" min="698" style="1" width="8.71"/>
    <col collapsed="false" customWidth="true" hidden="false" outlineLevel="0" max="699" min="699" style="1" width="6.86"/>
    <col collapsed="false" customWidth="false" hidden="false" outlineLevel="0" max="944" min="700" style="1" width="9.14"/>
    <col collapsed="false" customWidth="true" hidden="false" outlineLevel="0" max="945" min="945" style="1" width="3.71"/>
    <col collapsed="false" customWidth="true" hidden="false" outlineLevel="0" max="946" min="946" style="1" width="4.57"/>
    <col collapsed="false" customWidth="true" hidden="false" outlineLevel="0" max="947" min="947" style="1" width="5.86"/>
    <col collapsed="false" customWidth="true" hidden="false" outlineLevel="0" max="948" min="948" style="1" width="36"/>
    <col collapsed="false" customWidth="true" hidden="false" outlineLevel="0" max="949" min="949" style="1" width="9.71"/>
    <col collapsed="false" customWidth="true" hidden="false" outlineLevel="0" max="950" min="950" style="1" width="11.86"/>
    <col collapsed="false" customWidth="true" hidden="false" outlineLevel="0" max="951" min="951" style="1" width="9"/>
    <col collapsed="false" customWidth="true" hidden="false" outlineLevel="0" max="952" min="952" style="1" width="9.71"/>
    <col collapsed="false" customWidth="true" hidden="false" outlineLevel="0" max="953" min="953" style="1" width="9.29"/>
    <col collapsed="false" customWidth="true" hidden="false" outlineLevel="0" max="954" min="954" style="1" width="8.71"/>
    <col collapsed="false" customWidth="true" hidden="false" outlineLevel="0" max="955" min="955" style="1" width="6.86"/>
    <col collapsed="false" customWidth="false" hidden="false" outlineLevel="0" max="1024" min="956" style="1" width="9.14"/>
  </cols>
  <sheetData>
    <row r="1" customFormat="false" ht="11.25" hidden="false" customHeight="false" outlineLevel="0" collapsed="false">
      <c r="C1" s="5"/>
      <c r="G1" s="6"/>
      <c r="H1" s="6"/>
      <c r="I1" s="6"/>
    </row>
    <row r="2" customFormat="false" ht="11.25" hidden="false" customHeight="false" outlineLevel="0" collapsed="false">
      <c r="A2" s="50" t="s">
        <v>27</v>
      </c>
      <c r="B2" s="50"/>
      <c r="C2" s="50"/>
      <c r="D2" s="50"/>
      <c r="E2" s="50"/>
      <c r="F2" s="50"/>
      <c r="G2" s="50"/>
      <c r="H2" s="50"/>
      <c r="I2" s="50"/>
    </row>
    <row r="3" customFormat="false" ht="11.25" hidden="false" customHeight="false" outlineLevel="0" collapsed="false">
      <c r="A3" s="2"/>
      <c r="B3" s="2"/>
      <c r="C3" s="2"/>
      <c r="D3" s="2"/>
      <c r="E3" s="2"/>
      <c r="F3" s="2"/>
      <c r="G3" s="2"/>
      <c r="H3" s="2"/>
      <c r="I3" s="2"/>
    </row>
    <row r="4" customFormat="false" ht="11.25" hidden="false" customHeight="false" outlineLevel="0" collapsed="false">
      <c r="A4" s="2"/>
      <c r="B4" s="2"/>
      <c r="C4" s="51" t="s">
        <v>28</v>
      </c>
      <c r="D4" s="51"/>
      <c r="E4" s="51"/>
      <c r="F4" s="51"/>
      <c r="G4" s="51"/>
      <c r="H4" s="51"/>
      <c r="I4" s="51"/>
    </row>
    <row r="5" customFormat="false" ht="11.25" hidden="false" customHeight="true" outlineLevel="0" collapsed="false">
      <c r="A5" s="33"/>
      <c r="B5" s="33"/>
      <c r="C5" s="52" t="s">
        <v>25</v>
      </c>
      <c r="D5" s="52"/>
      <c r="E5" s="52"/>
      <c r="F5" s="52"/>
      <c r="G5" s="52"/>
      <c r="H5" s="52"/>
      <c r="I5" s="52"/>
    </row>
    <row r="6" customFormat="false" ht="11.25" hidden="false" customHeight="true" outlineLevel="0" collapsed="false">
      <c r="A6" s="53" t="s">
        <v>29</v>
      </c>
      <c r="B6" s="53"/>
      <c r="C6" s="53"/>
      <c r="D6" s="34" t="str">
        <f aca="false">'Kopt a+c+n'!B13</f>
        <v>Daudzīvokļu dzīvojamā māja</v>
      </c>
      <c r="E6" s="34"/>
      <c r="F6" s="34"/>
      <c r="G6" s="34"/>
      <c r="H6" s="34"/>
      <c r="I6" s="34"/>
    </row>
    <row r="7" customFormat="false" ht="11.25" hidden="false" customHeight="true" outlineLevel="0" collapsed="false">
      <c r="A7" s="53" t="s">
        <v>8</v>
      </c>
      <c r="B7" s="53"/>
      <c r="C7" s="53"/>
      <c r="D7" s="35" t="str">
        <f aca="false">'Kopt a+c+n'!B14</f>
        <v>fasādes vienkāršotā atjaunošana</v>
      </c>
      <c r="E7" s="35"/>
      <c r="F7" s="35"/>
      <c r="G7" s="35"/>
      <c r="H7" s="35"/>
      <c r="I7" s="35"/>
    </row>
    <row r="8" customFormat="false" ht="11.25" hidden="false" customHeight="false" outlineLevel="0" collapsed="false">
      <c r="A8" s="54" t="s">
        <v>30</v>
      </c>
      <c r="B8" s="54"/>
      <c r="C8" s="54"/>
      <c r="D8" s="35" t="str">
        <f aca="false">'Kopt a+c+n'!B15</f>
        <v>Raiņa iela 40, Balvi</v>
      </c>
      <c r="E8" s="35"/>
      <c r="F8" s="35"/>
      <c r="G8" s="35"/>
      <c r="H8" s="35"/>
      <c r="I8" s="35"/>
    </row>
    <row r="9" customFormat="false" ht="11.25" hidden="false" customHeight="false" outlineLevel="0" collapsed="false">
      <c r="A9" s="54" t="s">
        <v>31</v>
      </c>
      <c r="B9" s="54"/>
      <c r="C9" s="54"/>
      <c r="D9" s="35" t="n">
        <f aca="false">'Kopt a+c+n'!B16</f>
        <v>0</v>
      </c>
      <c r="E9" s="35"/>
      <c r="F9" s="35"/>
      <c r="G9" s="35"/>
      <c r="H9" s="35"/>
      <c r="I9" s="35"/>
    </row>
    <row r="10" customFormat="false" ht="11.25" hidden="false" customHeight="false" outlineLevel="0" collapsed="false">
      <c r="C10" s="5" t="s">
        <v>32</v>
      </c>
      <c r="D10" s="55" t="n">
        <f aca="false">E26</f>
        <v>0</v>
      </c>
      <c r="E10" s="55"/>
      <c r="F10" s="56"/>
      <c r="G10" s="56"/>
      <c r="H10" s="56"/>
      <c r="I10" s="56"/>
    </row>
    <row r="11" customFormat="false" ht="11.25" hidden="false" customHeight="false" outlineLevel="0" collapsed="false">
      <c r="C11" s="5" t="s">
        <v>33</v>
      </c>
      <c r="D11" s="55" t="n">
        <f aca="false">I22</f>
        <v>0</v>
      </c>
      <c r="E11" s="55"/>
      <c r="F11" s="56"/>
      <c r="G11" s="56"/>
      <c r="H11" s="56"/>
      <c r="I11" s="56"/>
    </row>
    <row r="12" customFormat="false" ht="12" hidden="false" customHeight="false" outlineLevel="0" collapsed="false">
      <c r="F12" s="57"/>
      <c r="G12" s="57"/>
      <c r="H12" s="57"/>
      <c r="I12" s="57"/>
    </row>
    <row r="13" customFormat="false" ht="11.25" hidden="false" customHeight="true" outlineLevel="0" collapsed="false">
      <c r="A13" s="58" t="s">
        <v>34</v>
      </c>
      <c r="B13" s="59" t="s">
        <v>35</v>
      </c>
      <c r="C13" s="60" t="s">
        <v>36</v>
      </c>
      <c r="D13" s="60"/>
      <c r="E13" s="61" t="s">
        <v>37</v>
      </c>
      <c r="F13" s="62" t="s">
        <v>38</v>
      </c>
      <c r="G13" s="62"/>
      <c r="H13" s="62"/>
      <c r="I13" s="60" t="s">
        <v>39</v>
      </c>
    </row>
    <row r="14" customFormat="false" ht="23.25" hidden="false" customHeight="false" outlineLevel="0" collapsed="false">
      <c r="A14" s="58"/>
      <c r="B14" s="59"/>
      <c r="C14" s="60"/>
      <c r="D14" s="60"/>
      <c r="E14" s="61"/>
      <c r="F14" s="63" t="s">
        <v>40</v>
      </c>
      <c r="G14" s="64" t="s">
        <v>41</v>
      </c>
      <c r="H14" s="64" t="s">
        <v>42</v>
      </c>
      <c r="I14" s="60"/>
    </row>
    <row r="15" customFormat="false" ht="11.25" hidden="false" customHeight="false" outlineLevel="0" collapsed="false">
      <c r="A15" s="65" t="n">
        <f aca="false">IF(E15=0,0,IF(COUNTBLANK(E15)=1,0,COUNTA($E$15:E15)))</f>
        <v>0</v>
      </c>
      <c r="B15" s="70" t="n">
        <f aca="false">IF(A15=0,0,CONCATENATE("C-",A15))</f>
        <v>0</v>
      </c>
      <c r="C15" s="67" t="str">
        <f aca="false">1c!C2:I2</f>
        <v>Fasādes atjaunošanas darbi</v>
      </c>
      <c r="D15" s="67"/>
      <c r="E15" s="100" t="n">
        <f aca="false">1c!P63</f>
        <v>0</v>
      </c>
      <c r="F15" s="101" t="n">
        <f aca="false">1c!M63</f>
        <v>0</v>
      </c>
      <c r="G15" s="102" t="n">
        <f aca="false">1c!N63</f>
        <v>0</v>
      </c>
      <c r="H15" s="102" t="n">
        <f aca="false">1c!O63</f>
        <v>0</v>
      </c>
      <c r="I15" s="71" t="n">
        <f aca="false">1c!L63</f>
        <v>0</v>
      </c>
    </row>
    <row r="16" customFormat="false" ht="11.25" hidden="false" customHeight="false" outlineLevel="0" collapsed="false">
      <c r="A16" s="13" t="n">
        <f aca="false">IF(E16=0,0,IF(COUNTBLANK(E16)=1,0,COUNTA($E$15:E16)))</f>
        <v>0</v>
      </c>
      <c r="B16" s="76" t="n">
        <f aca="false">IF(A16=0,0,CONCATENATE("C-",A16))</f>
        <v>0</v>
      </c>
      <c r="C16" s="73" t="str">
        <f aca="false">2c!C2:I2</f>
        <v>Cokola siltināšana</v>
      </c>
      <c r="D16" s="73"/>
      <c r="E16" s="103" t="n">
        <f aca="false">2c!P56</f>
        <v>0</v>
      </c>
      <c r="F16" s="104" t="n">
        <f aca="false">2c!M56</f>
        <v>0</v>
      </c>
      <c r="G16" s="105" t="n">
        <f aca="false">2c!N56</f>
        <v>0</v>
      </c>
      <c r="H16" s="105" t="n">
        <f aca="false">2c!O56</f>
        <v>0</v>
      </c>
      <c r="I16" s="77" t="n">
        <f aca="false">2c!L56</f>
        <v>0</v>
      </c>
    </row>
    <row r="17" customFormat="false" ht="11.25" hidden="false" customHeight="false" outlineLevel="0" collapsed="false">
      <c r="A17" s="13" t="n">
        <f aca="false">IF(E17=0,0,IF(COUNTBLANK(E17)=1,0,COUNTA($E$15:E17)))</f>
        <v>0</v>
      </c>
      <c r="B17" s="76" t="n">
        <f aca="false">IF(A17=0,0,CONCATENATE("C-",A17))</f>
        <v>0</v>
      </c>
      <c r="C17" s="73" t="str">
        <f aca="false">3c!C2:I2</f>
        <v>Logu nomaiņa</v>
      </c>
      <c r="D17" s="73"/>
      <c r="E17" s="103" t="n">
        <f aca="false">3c!P78</f>
        <v>0</v>
      </c>
      <c r="F17" s="104" t="n">
        <f aca="false">3c!M78</f>
        <v>0</v>
      </c>
      <c r="G17" s="105" t="n">
        <f aca="false">3c!N78</f>
        <v>0</v>
      </c>
      <c r="H17" s="105" t="n">
        <f aca="false">3c!O78</f>
        <v>0</v>
      </c>
      <c r="I17" s="77" t="n">
        <f aca="false">3c!L78</f>
        <v>0</v>
      </c>
    </row>
    <row r="18" customFormat="false" ht="11.25" hidden="false" customHeight="false" outlineLevel="0" collapsed="false">
      <c r="A18" s="13" t="n">
        <f aca="false">IF(E18=0,0,IF(COUNTBLANK(E18)=1,0,COUNTA($E$15:E18)))</f>
        <v>0</v>
      </c>
      <c r="B18" s="76" t="n">
        <f aca="false">IF(A18=0,0,CONCATENATE("C-",A18))</f>
        <v>0</v>
      </c>
      <c r="C18" s="73" t="str">
        <f aca="false">4c!C2:I2</f>
        <v>Ieejas mezgli</v>
      </c>
      <c r="D18" s="73"/>
      <c r="E18" s="103" t="n">
        <f aca="false">4c!P34</f>
        <v>0</v>
      </c>
      <c r="F18" s="104" t="n">
        <f aca="false">4c!M34</f>
        <v>0</v>
      </c>
      <c r="G18" s="105" t="n">
        <f aca="false">4c!N34</f>
        <v>0</v>
      </c>
      <c r="H18" s="105" t="n">
        <f aca="false">4c!O34</f>
        <v>0</v>
      </c>
      <c r="I18" s="77" t="n">
        <f aca="false">4c!L34</f>
        <v>0</v>
      </c>
    </row>
    <row r="19" customFormat="false" ht="11.25" hidden="false" customHeight="false" outlineLevel="0" collapsed="false">
      <c r="A19" s="13" t="n">
        <f aca="false">IF(E19=0,0,IF(COUNTBLANK(E19)=1,0,COUNTA($E$15:E19)))</f>
        <v>0</v>
      </c>
      <c r="B19" s="76" t="n">
        <f aca="false">IF(A19=0,0,CONCATENATE("C-",A19))</f>
        <v>0</v>
      </c>
      <c r="C19" s="73" t="str">
        <f aca="false">5c!C2:I2</f>
        <v>Pagrabstāva siltinājums</v>
      </c>
      <c r="D19" s="73"/>
      <c r="E19" s="103" t="n">
        <f aca="false">5c!P24</f>
        <v>0</v>
      </c>
      <c r="F19" s="104" t="n">
        <f aca="false">5c!M24</f>
        <v>0</v>
      </c>
      <c r="G19" s="105" t="n">
        <f aca="false">5c!N24</f>
        <v>0</v>
      </c>
      <c r="H19" s="105" t="n">
        <f aca="false">5c!O24</f>
        <v>0</v>
      </c>
      <c r="I19" s="77" t="n">
        <f aca="false">5c!L24</f>
        <v>0</v>
      </c>
    </row>
    <row r="20" customFormat="false" ht="11.25" hidden="false" customHeight="false" outlineLevel="0" collapsed="false">
      <c r="A20" s="13" t="n">
        <f aca="false">IF(E20=0,0,IF(COUNTBLANK(E20)=1,0,COUNTA($E$15:E20)))</f>
        <v>0</v>
      </c>
      <c r="B20" s="76" t="n">
        <f aca="false">IF(A20=0,0,CONCATENATE("C-",A20))</f>
        <v>0</v>
      </c>
      <c r="C20" s="73" t="str">
        <f aca="false">6c!C2:I2</f>
        <v>Jumta atjaunošana</v>
      </c>
      <c r="D20" s="73"/>
      <c r="E20" s="103" t="n">
        <f aca="false">6c!P157</f>
        <v>0</v>
      </c>
      <c r="F20" s="104" t="n">
        <f aca="false">6c!M157</f>
        <v>0</v>
      </c>
      <c r="G20" s="105" t="n">
        <f aca="false">6c!N157</f>
        <v>0</v>
      </c>
      <c r="H20" s="105" t="n">
        <f aca="false">6c!O157</f>
        <v>0</v>
      </c>
      <c r="I20" s="77" t="n">
        <f aca="false">6c!L157</f>
        <v>0</v>
      </c>
    </row>
    <row r="21" customFormat="false" ht="12" hidden="false" customHeight="false" outlineLevel="0" collapsed="false">
      <c r="A21" s="13" t="n">
        <f aca="false">IF(E21=0,0,IF(COUNTBLANK(E21)=1,0,COUNTA($E$15:E21)))</f>
        <v>0</v>
      </c>
      <c r="B21" s="76" t="n">
        <f aca="false">IF(A21=0,0,CONCATENATE("C-",A21))</f>
        <v>0</v>
      </c>
      <c r="C21" s="73" t="str">
        <f aca="false">7c!C2:I2</f>
        <v>Apkures sistēmas modernizēšanas darbi</v>
      </c>
      <c r="D21" s="73"/>
      <c r="E21" s="103" t="n">
        <f aca="false">7c!P99</f>
        <v>0</v>
      </c>
      <c r="F21" s="104" t="n">
        <f aca="false">7c!M99</f>
        <v>0</v>
      </c>
      <c r="G21" s="105" t="n">
        <f aca="false">7c!N99</f>
        <v>0</v>
      </c>
      <c r="H21" s="105" t="n">
        <f aca="false">7c!O99</f>
        <v>0</v>
      </c>
      <c r="I21" s="77" t="n">
        <f aca="false">7c!L99</f>
        <v>0</v>
      </c>
    </row>
    <row r="22" customFormat="false" ht="12" hidden="false" customHeight="false" outlineLevel="0" collapsed="false">
      <c r="A22" s="78" t="s">
        <v>43</v>
      </c>
      <c r="B22" s="78"/>
      <c r="C22" s="78"/>
      <c r="D22" s="78"/>
      <c r="E22" s="106" t="n">
        <f aca="false">SUM(E15:E21)</f>
        <v>0</v>
      </c>
      <c r="F22" s="107" t="n">
        <f aca="false">SUM(F15:F21)</f>
        <v>0</v>
      </c>
      <c r="G22" s="108" t="n">
        <f aca="false">SUM(G15:G21)</f>
        <v>0</v>
      </c>
      <c r="H22" s="108" t="n">
        <f aca="false">SUM(H15:H21)</f>
        <v>0</v>
      </c>
      <c r="I22" s="106" t="n">
        <f aca="false">SUM(I15:I21)</f>
        <v>0</v>
      </c>
    </row>
    <row r="23" customFormat="false" ht="11.25" hidden="false" customHeight="false" outlineLevel="0" collapsed="false">
      <c r="A23" s="109" t="s">
        <v>44</v>
      </c>
      <c r="B23" s="109"/>
      <c r="C23" s="109"/>
      <c r="D23" s="110" t="n">
        <f aca="false">'Kops a+c+n'!D37</f>
        <v>0</v>
      </c>
      <c r="E23" s="83" t="n">
        <f aca="false">ROUND(E22*$D23,2)</f>
        <v>0</v>
      </c>
      <c r="F23" s="84"/>
      <c r="G23" s="84"/>
      <c r="H23" s="84"/>
      <c r="I23" s="84"/>
    </row>
    <row r="24" customFormat="false" ht="11.25" hidden="false" customHeight="false" outlineLevel="0" collapsed="false">
      <c r="A24" s="111" t="s">
        <v>45</v>
      </c>
      <c r="B24" s="111"/>
      <c r="C24" s="111"/>
      <c r="D24" s="112" t="n">
        <f aca="false">'Kops a+c+n'!D38</f>
        <v>0</v>
      </c>
      <c r="E24" s="87" t="n">
        <f aca="false">ROUND(E23*$D24,2)</f>
        <v>0</v>
      </c>
      <c r="F24" s="84"/>
      <c r="G24" s="84"/>
      <c r="H24" s="84"/>
      <c r="I24" s="84"/>
    </row>
    <row r="25" customFormat="false" ht="11.25" hidden="false" customHeight="false" outlineLevel="0" collapsed="false">
      <c r="A25" s="113" t="s">
        <v>46</v>
      </c>
      <c r="B25" s="113"/>
      <c r="C25" s="113"/>
      <c r="D25" s="112" t="n">
        <f aca="false">'Kops a+c+n'!D39</f>
        <v>0</v>
      </c>
      <c r="E25" s="87" t="n">
        <f aca="false">ROUND(E22*$D25,2)</f>
        <v>0</v>
      </c>
      <c r="F25" s="84"/>
      <c r="G25" s="84"/>
      <c r="H25" s="84"/>
      <c r="I25" s="84"/>
    </row>
    <row r="26" customFormat="false" ht="12" hidden="false" customHeight="false" outlineLevel="0" collapsed="false">
      <c r="A26" s="114" t="s">
        <v>47</v>
      </c>
      <c r="B26" s="114"/>
      <c r="C26" s="114"/>
      <c r="D26" s="91"/>
      <c r="E26" s="92" t="n">
        <f aca="false">SUM(E22:E25)-E24</f>
        <v>0</v>
      </c>
      <c r="F26" s="84"/>
      <c r="G26" s="84"/>
      <c r="H26" s="84"/>
      <c r="I26" s="84"/>
    </row>
    <row r="27" customFormat="false" ht="11.25" hidden="false" customHeight="false" outlineLevel="0" collapsed="false">
      <c r="G27" s="93"/>
    </row>
    <row r="28" customFormat="false" ht="11.25" hidden="false" customHeight="false" outlineLevel="0" collapsed="false">
      <c r="C28" s="33"/>
      <c r="D28" s="33"/>
      <c r="E28" s="33"/>
      <c r="F28" s="94"/>
      <c r="G28" s="94"/>
      <c r="H28" s="94"/>
      <c r="I28" s="94"/>
    </row>
    <row r="31" customFormat="false" ht="11.25" hidden="false" customHeight="false" outlineLevel="0" collapsed="false">
      <c r="A31" s="1" t="s">
        <v>19</v>
      </c>
      <c r="B31" s="33"/>
      <c r="C31" s="115" t="n">
        <f aca="false">'Kops a+c+n'!C45:H45</f>
        <v>0</v>
      </c>
      <c r="D31" s="115"/>
      <c r="E31" s="115"/>
      <c r="F31" s="115"/>
      <c r="G31" s="115"/>
      <c r="H31" s="115"/>
    </row>
    <row r="32" customFormat="false" ht="11.25" hidden="false" customHeight="true" outlineLevel="0" collapsed="false">
      <c r="A32" s="33"/>
      <c r="B32" s="33"/>
      <c r="C32" s="31" t="s">
        <v>20</v>
      </c>
      <c r="D32" s="31"/>
      <c r="E32" s="31"/>
      <c r="F32" s="31"/>
      <c r="G32" s="31"/>
      <c r="H32" s="31"/>
    </row>
    <row r="33" customFormat="false" ht="11.25" hidden="false" customHeight="false" outlineLevel="0" collapsed="false">
      <c r="A33" s="33"/>
      <c r="B33" s="33"/>
      <c r="C33" s="33"/>
      <c r="D33" s="33"/>
      <c r="E33" s="33"/>
      <c r="F33" s="33"/>
      <c r="G33" s="33"/>
      <c r="H33" s="33"/>
    </row>
    <row r="34" customFormat="false" ht="11.25" hidden="false" customHeight="false" outlineLevel="0" collapsed="false">
      <c r="A34" s="96" t="str">
        <f aca="false">'Kops a+c+n'!A48:D48</f>
        <v>Tāme sastādīta:</v>
      </c>
      <c r="B34" s="96"/>
      <c r="C34" s="96"/>
      <c r="D34" s="96"/>
      <c r="F34" s="33"/>
      <c r="G34" s="33"/>
      <c r="H34" s="33"/>
    </row>
    <row r="35" customFormat="false" ht="11.25" hidden="false" customHeight="false" outlineLevel="0" collapsed="false">
      <c r="A35" s="33"/>
      <c r="B35" s="33"/>
      <c r="C35" s="33"/>
      <c r="D35" s="33"/>
      <c r="E35" s="33"/>
      <c r="F35" s="33"/>
      <c r="G35" s="33"/>
      <c r="H35" s="33"/>
    </row>
    <row r="36" customFormat="false" ht="11.25" hidden="false" customHeight="false" outlineLevel="0" collapsed="false">
      <c r="A36" s="1" t="s">
        <v>48</v>
      </c>
      <c r="B36" s="33"/>
      <c r="C36" s="116" t="n">
        <f aca="false">'Kops a+c+n'!C50:H50</f>
        <v>0</v>
      </c>
      <c r="D36" s="116"/>
      <c r="E36" s="116"/>
      <c r="F36" s="116"/>
      <c r="G36" s="116"/>
      <c r="H36" s="116"/>
    </row>
    <row r="37" customFormat="false" ht="11.25" hidden="false" customHeight="true" outlineLevel="0" collapsed="false">
      <c r="A37" s="33"/>
      <c r="B37" s="33"/>
      <c r="C37" s="31" t="s">
        <v>20</v>
      </c>
      <c r="D37" s="31"/>
      <c r="E37" s="31"/>
      <c r="F37" s="31"/>
      <c r="G37" s="31"/>
      <c r="H37" s="31"/>
    </row>
    <row r="38" customFormat="false" ht="11.25" hidden="false" customHeight="false" outlineLevel="0" collapsed="false">
      <c r="A38" s="33"/>
      <c r="B38" s="33"/>
      <c r="C38" s="33"/>
      <c r="D38" s="33"/>
      <c r="E38" s="33"/>
      <c r="F38" s="33"/>
      <c r="G38" s="33"/>
      <c r="H38" s="33"/>
    </row>
    <row r="39" customFormat="false" ht="11.25" hidden="false" customHeight="false" outlineLevel="0" collapsed="false">
      <c r="A39" s="97" t="s">
        <v>50</v>
      </c>
      <c r="B39" s="98"/>
      <c r="C39" s="99" t="n">
        <f aca="false">'Kops a+c+n'!C53</f>
        <v>0</v>
      </c>
      <c r="D39" s="98"/>
      <c r="F39" s="33"/>
      <c r="G39" s="33"/>
      <c r="H39" s="33"/>
    </row>
    <row r="49" customFormat="false" ht="11.25" hidden="false" customHeight="false" outlineLevel="0" collapsed="false">
      <c r="E49" s="93"/>
      <c r="F49" s="93"/>
      <c r="G49" s="117"/>
      <c r="H49" s="93"/>
      <c r="I49" s="93"/>
    </row>
  </sheetData>
  <mergeCells count="37">
    <mergeCell ref="G1:I1"/>
    <mergeCell ref="A2:I2"/>
    <mergeCell ref="C4:I4"/>
    <mergeCell ref="C5:I5"/>
    <mergeCell ref="A6:C6"/>
    <mergeCell ref="D6:I6"/>
    <mergeCell ref="A7:C7"/>
    <mergeCell ref="D7:I7"/>
    <mergeCell ref="A8:C8"/>
    <mergeCell ref="D8:I8"/>
    <mergeCell ref="A9:C9"/>
    <mergeCell ref="D9:I9"/>
    <mergeCell ref="D10:E10"/>
    <mergeCell ref="D11:E11"/>
    <mergeCell ref="A13:A14"/>
    <mergeCell ref="B13:B14"/>
    <mergeCell ref="C13:D14"/>
    <mergeCell ref="E13:E14"/>
    <mergeCell ref="F13:H13"/>
    <mergeCell ref="I13:I14"/>
    <mergeCell ref="C15:D15"/>
    <mergeCell ref="C16:D16"/>
    <mergeCell ref="C17:D17"/>
    <mergeCell ref="C18:D18"/>
    <mergeCell ref="C19:D19"/>
    <mergeCell ref="C20:D20"/>
    <mergeCell ref="C21:D21"/>
    <mergeCell ref="A22:D22"/>
    <mergeCell ref="A23:C23"/>
    <mergeCell ref="A24:C24"/>
    <mergeCell ref="A25:C25"/>
    <mergeCell ref="A26:C26"/>
    <mergeCell ref="C31:H31"/>
    <mergeCell ref="C32:H32"/>
    <mergeCell ref="A34:D34"/>
    <mergeCell ref="C36:H36"/>
    <mergeCell ref="C37:H37"/>
  </mergeCells>
  <conditionalFormatting sqref="C39">
    <cfRule type="cellIs" priority="2" operator="equal" aboveAverage="0" equalAverage="0" bottom="0" percent="0" rank="0" text="" dxfId="1">
      <formula>0</formula>
    </cfRule>
  </conditionalFormatting>
  <conditionalFormatting sqref="C31:H31">
    <cfRule type="cellIs" priority="3" operator="equal" aboveAverage="0" equalAverage="0" bottom="0" percent="0" rank="0" text="" dxfId="1">
      <formula>0</formula>
    </cfRule>
  </conditionalFormatting>
  <conditionalFormatting sqref="C36:H36">
    <cfRule type="cellIs" priority="4" operator="equal" aboveAverage="0" equalAverage="0" bottom="0" percent="0" rank="0" text="" dxfId="0">
      <formula>0</formula>
    </cfRule>
  </conditionalFormatting>
  <conditionalFormatting sqref="C31:H31 C36:H36 C39">
    <cfRule type="cellIs" priority="5" operator="equal" aboveAverage="0" equalAverage="0" bottom="0" percent="0" rank="0" text="" dxfId="1">
      <formula>0</formula>
    </cfRule>
  </conditionalFormatting>
  <conditionalFormatting sqref="A15:A21">
    <cfRule type="cellIs" priority="6" operator="equal" aboveAverage="0" equalAverage="0" bottom="0" percent="0" rank="0" text="" dxfId="1">
      <formula>0</formula>
    </cfRule>
    <cfRule type="cellIs" priority="7" operator="equal" aboveAverage="0" equalAverage="0" bottom="0" percent="0" rank="0" text="" dxfId="0">
      <formula>0</formula>
    </cfRule>
  </conditionalFormatting>
  <conditionalFormatting sqref="B15:B21">
    <cfRule type="cellIs" priority="8" operator="equal" aboveAverage="0" equalAverage="0" bottom="0" percent="0" rank="0" text="" dxfId="0">
      <formula>0</formula>
    </cfRule>
  </conditionalFormatting>
  <conditionalFormatting sqref="B15:B21">
    <cfRule type="cellIs" priority="9" operator="equal" aboveAverage="0" equalAverage="0" bottom="0" percent="0" rank="0" text="" dxfId="1">
      <formula>0</formula>
    </cfRule>
  </conditionalFormatting>
  <conditionalFormatting sqref="C15:I21 E22:I22 D23:D25 E23:E26">
    <cfRule type="cellIs" priority="10" operator="equal" aboveAverage="0" equalAverage="0" bottom="0" percent="0" rank="0" text="" dxfId="1">
      <formula>0</formula>
    </cfRule>
  </conditionalFormatting>
  <conditionalFormatting sqref="D6:I9 D10:E11">
    <cfRule type="cellIs" priority="11" operator="equal" aboveAverage="0" equalAverage="0" bottom="0" percent="0" rank="0" text="" dxfId="1">
      <formula>0</formula>
    </cfRule>
  </conditionalFormatting>
  <printOptions headings="false" gridLines="false" gridLinesSet="true" horizontalCentered="false" verticalCentered="false"/>
  <pageMargins left="0" right="0" top="0.39375" bottom="0.39375" header="0.511805555555555" footer="0.511805555555555"/>
  <pageSetup paperSize="9" scale="98"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A9D18E"/>
    <pageSetUpPr fitToPage="false"/>
  </sheetPr>
  <dimension ref="A1:I62"/>
  <sheetViews>
    <sheetView showFormulas="false" showGridLines="true" showRowColHeaders="true" showZeros="true" rightToLeft="false" tabSelected="false" showOutlineSymbols="true" defaultGridColor="true" view="normal" topLeftCell="A7" colorId="64" zoomScale="100" zoomScaleNormal="100" zoomScalePageLayoutView="100" workbookViewId="0">
      <selection pane="topLeft" activeCell="E35" activeCellId="0" sqref="E35"/>
    </sheetView>
  </sheetViews>
  <sheetFormatPr defaultColWidth="9.15625" defaultRowHeight="11.25" zeroHeight="false" outlineLevelRow="0" outlineLevelCol="0"/>
  <cols>
    <col collapsed="false" customWidth="true" hidden="false" outlineLevel="0" max="1" min="1" style="1" width="3.99"/>
    <col collapsed="false" customWidth="true" hidden="false" outlineLevel="0" max="2" min="2" style="1" width="5.28"/>
    <col collapsed="false" customWidth="true" hidden="false" outlineLevel="0" max="3" min="3" style="1" width="28.43"/>
    <col collapsed="false" customWidth="true" hidden="false" outlineLevel="0" max="4" min="4" style="1" width="6.86"/>
    <col collapsed="false" customWidth="true" hidden="false" outlineLevel="0" max="5" min="5" style="1" width="11.86"/>
    <col collapsed="false" customWidth="true" hidden="false" outlineLevel="0" max="6" min="6" style="1" width="9.85"/>
    <col collapsed="false" customWidth="true" hidden="false" outlineLevel="0" max="7" min="7" style="1" width="10"/>
    <col collapsed="false" customWidth="true" hidden="false" outlineLevel="0" max="8" min="8" style="1" width="8.71"/>
    <col collapsed="false" customWidth="false" hidden="false" outlineLevel="0" max="176" min="9" style="1" width="9.14"/>
    <col collapsed="false" customWidth="true" hidden="false" outlineLevel="0" max="177" min="177" style="1" width="3.71"/>
    <col collapsed="false" customWidth="true" hidden="false" outlineLevel="0" max="178" min="178" style="1" width="4.57"/>
    <col collapsed="false" customWidth="true" hidden="false" outlineLevel="0" max="179" min="179" style="1" width="5.86"/>
    <col collapsed="false" customWidth="true" hidden="false" outlineLevel="0" max="180" min="180" style="1" width="36"/>
    <col collapsed="false" customWidth="true" hidden="false" outlineLevel="0" max="181" min="181" style="1" width="9.71"/>
    <col collapsed="false" customWidth="true" hidden="false" outlineLevel="0" max="182" min="182" style="1" width="11.86"/>
    <col collapsed="false" customWidth="true" hidden="false" outlineLevel="0" max="183" min="183" style="1" width="9"/>
    <col collapsed="false" customWidth="true" hidden="false" outlineLevel="0" max="184" min="184" style="1" width="9.71"/>
    <col collapsed="false" customWidth="true" hidden="false" outlineLevel="0" max="185" min="185" style="1" width="9.29"/>
    <col collapsed="false" customWidth="true" hidden="false" outlineLevel="0" max="186" min="186" style="1" width="8.71"/>
    <col collapsed="false" customWidth="true" hidden="false" outlineLevel="0" max="187" min="187" style="1" width="6.86"/>
    <col collapsed="false" customWidth="false" hidden="false" outlineLevel="0" max="432" min="188" style="1" width="9.14"/>
    <col collapsed="false" customWidth="true" hidden="false" outlineLevel="0" max="433" min="433" style="1" width="3.71"/>
    <col collapsed="false" customWidth="true" hidden="false" outlineLevel="0" max="434" min="434" style="1" width="4.57"/>
    <col collapsed="false" customWidth="true" hidden="false" outlineLevel="0" max="435" min="435" style="1" width="5.86"/>
    <col collapsed="false" customWidth="true" hidden="false" outlineLevel="0" max="436" min="436" style="1" width="36"/>
    <col collapsed="false" customWidth="true" hidden="false" outlineLevel="0" max="437" min="437" style="1" width="9.71"/>
    <col collapsed="false" customWidth="true" hidden="false" outlineLevel="0" max="438" min="438" style="1" width="11.86"/>
    <col collapsed="false" customWidth="true" hidden="false" outlineLevel="0" max="439" min="439" style="1" width="9"/>
    <col collapsed="false" customWidth="true" hidden="false" outlineLevel="0" max="440" min="440" style="1" width="9.71"/>
    <col collapsed="false" customWidth="true" hidden="false" outlineLevel="0" max="441" min="441" style="1" width="9.29"/>
    <col collapsed="false" customWidth="true" hidden="false" outlineLevel="0" max="442" min="442" style="1" width="8.71"/>
    <col collapsed="false" customWidth="true" hidden="false" outlineLevel="0" max="443" min="443" style="1" width="6.86"/>
    <col collapsed="false" customWidth="false" hidden="false" outlineLevel="0" max="688" min="444" style="1" width="9.14"/>
    <col collapsed="false" customWidth="true" hidden="false" outlineLevel="0" max="689" min="689" style="1" width="3.71"/>
    <col collapsed="false" customWidth="true" hidden="false" outlineLevel="0" max="690" min="690" style="1" width="4.57"/>
    <col collapsed="false" customWidth="true" hidden="false" outlineLevel="0" max="691" min="691" style="1" width="5.86"/>
    <col collapsed="false" customWidth="true" hidden="false" outlineLevel="0" max="692" min="692" style="1" width="36"/>
    <col collapsed="false" customWidth="true" hidden="false" outlineLevel="0" max="693" min="693" style="1" width="9.71"/>
    <col collapsed="false" customWidth="true" hidden="false" outlineLevel="0" max="694" min="694" style="1" width="11.86"/>
    <col collapsed="false" customWidth="true" hidden="false" outlineLevel="0" max="695" min="695" style="1" width="9"/>
    <col collapsed="false" customWidth="true" hidden="false" outlineLevel="0" max="696" min="696" style="1" width="9.71"/>
    <col collapsed="false" customWidth="true" hidden="false" outlineLevel="0" max="697" min="697" style="1" width="9.29"/>
    <col collapsed="false" customWidth="true" hidden="false" outlineLevel="0" max="698" min="698" style="1" width="8.71"/>
    <col collapsed="false" customWidth="true" hidden="false" outlineLevel="0" max="699" min="699" style="1" width="6.86"/>
    <col collapsed="false" customWidth="false" hidden="false" outlineLevel="0" max="944" min="700" style="1" width="9.14"/>
    <col collapsed="false" customWidth="true" hidden="false" outlineLevel="0" max="945" min="945" style="1" width="3.71"/>
    <col collapsed="false" customWidth="true" hidden="false" outlineLevel="0" max="946" min="946" style="1" width="4.57"/>
    <col collapsed="false" customWidth="true" hidden="false" outlineLevel="0" max="947" min="947" style="1" width="5.86"/>
    <col collapsed="false" customWidth="true" hidden="false" outlineLevel="0" max="948" min="948" style="1" width="36"/>
    <col collapsed="false" customWidth="true" hidden="false" outlineLevel="0" max="949" min="949" style="1" width="9.71"/>
    <col collapsed="false" customWidth="true" hidden="false" outlineLevel="0" max="950" min="950" style="1" width="11.86"/>
    <col collapsed="false" customWidth="true" hidden="false" outlineLevel="0" max="951" min="951" style="1" width="9"/>
    <col collapsed="false" customWidth="true" hidden="false" outlineLevel="0" max="952" min="952" style="1" width="9.71"/>
    <col collapsed="false" customWidth="true" hidden="false" outlineLevel="0" max="953" min="953" style="1" width="9.29"/>
    <col collapsed="false" customWidth="true" hidden="false" outlineLevel="0" max="954" min="954" style="1" width="8.71"/>
    <col collapsed="false" customWidth="true" hidden="false" outlineLevel="0" max="955" min="955" style="1" width="6.86"/>
    <col collapsed="false" customWidth="false" hidden="false" outlineLevel="0" max="1024" min="956" style="1" width="9.14"/>
  </cols>
  <sheetData>
    <row r="1" customFormat="false" ht="11.25" hidden="false" customHeight="false" outlineLevel="0" collapsed="false">
      <c r="C1" s="5"/>
      <c r="G1" s="6"/>
      <c r="H1" s="6"/>
      <c r="I1" s="6"/>
    </row>
    <row r="2" customFormat="false" ht="11.25" hidden="false" customHeight="false" outlineLevel="0" collapsed="false">
      <c r="A2" s="50" t="s">
        <v>27</v>
      </c>
      <c r="B2" s="50"/>
      <c r="C2" s="50"/>
      <c r="D2" s="50"/>
      <c r="E2" s="50"/>
      <c r="F2" s="50"/>
      <c r="G2" s="50"/>
      <c r="H2" s="50"/>
      <c r="I2" s="50"/>
    </row>
    <row r="3" customFormat="false" ht="11.25" hidden="false" customHeight="false" outlineLevel="0" collapsed="false">
      <c r="A3" s="2"/>
      <c r="B3" s="2"/>
      <c r="C3" s="2"/>
      <c r="D3" s="2"/>
      <c r="E3" s="2"/>
      <c r="F3" s="2"/>
      <c r="G3" s="2"/>
      <c r="H3" s="2"/>
      <c r="I3" s="2"/>
    </row>
    <row r="4" customFormat="false" ht="11.25" hidden="false" customHeight="false" outlineLevel="0" collapsed="false">
      <c r="A4" s="2"/>
      <c r="B4" s="2"/>
      <c r="C4" s="51" t="s">
        <v>28</v>
      </c>
      <c r="D4" s="51"/>
      <c r="E4" s="51"/>
      <c r="F4" s="51"/>
      <c r="G4" s="51"/>
      <c r="H4" s="51"/>
      <c r="I4" s="51"/>
    </row>
    <row r="5" customFormat="false" ht="11.25" hidden="false" customHeight="true" outlineLevel="0" collapsed="false">
      <c r="A5" s="33"/>
      <c r="B5" s="33"/>
      <c r="C5" s="52" t="s">
        <v>26</v>
      </c>
      <c r="D5" s="52"/>
      <c r="E5" s="52"/>
      <c r="F5" s="52"/>
      <c r="G5" s="52"/>
      <c r="H5" s="52"/>
      <c r="I5" s="52"/>
    </row>
    <row r="6" customFormat="false" ht="11.25" hidden="false" customHeight="true" outlineLevel="0" collapsed="false">
      <c r="A6" s="53" t="s">
        <v>29</v>
      </c>
      <c r="B6" s="53"/>
      <c r="C6" s="53"/>
      <c r="D6" s="34" t="str">
        <f aca="false">'Kopt a+c+n'!B13</f>
        <v>Daudzīvokļu dzīvojamā māja</v>
      </c>
      <c r="E6" s="34"/>
      <c r="F6" s="34"/>
      <c r="G6" s="34"/>
      <c r="H6" s="34"/>
      <c r="I6" s="34"/>
    </row>
    <row r="7" customFormat="false" ht="11.25" hidden="false" customHeight="true" outlineLevel="0" collapsed="false">
      <c r="A7" s="53" t="s">
        <v>8</v>
      </c>
      <c r="B7" s="53"/>
      <c r="C7" s="53"/>
      <c r="D7" s="35" t="str">
        <f aca="false">'Kopt a+c+n'!B14</f>
        <v>fasādes vienkāršotā atjaunošana</v>
      </c>
      <c r="E7" s="35"/>
      <c r="F7" s="35"/>
      <c r="G7" s="35"/>
      <c r="H7" s="35"/>
      <c r="I7" s="35"/>
    </row>
    <row r="8" customFormat="false" ht="11.25" hidden="false" customHeight="false" outlineLevel="0" collapsed="false">
      <c r="A8" s="54" t="s">
        <v>30</v>
      </c>
      <c r="B8" s="54"/>
      <c r="C8" s="54"/>
      <c r="D8" s="35" t="str">
        <f aca="false">'Kopt a+c+n'!B15</f>
        <v>Raiņa iela 40, Balvi</v>
      </c>
      <c r="E8" s="35"/>
      <c r="F8" s="35"/>
      <c r="G8" s="35"/>
      <c r="H8" s="35"/>
      <c r="I8" s="35"/>
    </row>
    <row r="9" customFormat="false" ht="11.25" hidden="false" customHeight="false" outlineLevel="0" collapsed="false">
      <c r="A9" s="54" t="s">
        <v>31</v>
      </c>
      <c r="B9" s="54"/>
      <c r="C9" s="54"/>
      <c r="D9" s="35" t="n">
        <f aca="false">'Kopt a+c+n'!B16</f>
        <v>0</v>
      </c>
      <c r="E9" s="35"/>
      <c r="F9" s="35"/>
      <c r="G9" s="35"/>
      <c r="H9" s="35"/>
      <c r="I9" s="35"/>
    </row>
    <row r="10" customFormat="false" ht="11.25" hidden="false" customHeight="false" outlineLevel="0" collapsed="false">
      <c r="C10" s="5" t="s">
        <v>32</v>
      </c>
      <c r="D10" s="55" t="n">
        <f aca="false">E26</f>
        <v>0</v>
      </c>
      <c r="E10" s="55"/>
      <c r="F10" s="56"/>
      <c r="G10" s="56"/>
      <c r="H10" s="56"/>
      <c r="I10" s="56"/>
    </row>
    <row r="11" customFormat="false" ht="11.25" hidden="false" customHeight="false" outlineLevel="0" collapsed="false">
      <c r="C11" s="5" t="s">
        <v>33</v>
      </c>
      <c r="D11" s="55" t="n">
        <f aca="false">I22</f>
        <v>0</v>
      </c>
      <c r="E11" s="55"/>
      <c r="F11" s="56"/>
      <c r="G11" s="56"/>
      <c r="H11" s="56"/>
      <c r="I11" s="56"/>
    </row>
    <row r="12" customFormat="false" ht="12" hidden="false" customHeight="false" outlineLevel="0" collapsed="false">
      <c r="F12" s="57"/>
      <c r="G12" s="57"/>
      <c r="H12" s="57"/>
      <c r="I12" s="57"/>
    </row>
    <row r="13" customFormat="false" ht="11.25" hidden="false" customHeight="true" outlineLevel="0" collapsed="false">
      <c r="A13" s="58" t="s">
        <v>34</v>
      </c>
      <c r="B13" s="59" t="s">
        <v>35</v>
      </c>
      <c r="C13" s="60" t="s">
        <v>36</v>
      </c>
      <c r="D13" s="60"/>
      <c r="E13" s="61" t="s">
        <v>37</v>
      </c>
      <c r="F13" s="62" t="s">
        <v>38</v>
      </c>
      <c r="G13" s="62"/>
      <c r="H13" s="62"/>
      <c r="I13" s="60" t="s">
        <v>39</v>
      </c>
    </row>
    <row r="14" customFormat="false" ht="23.25" hidden="false" customHeight="false" outlineLevel="0" collapsed="false">
      <c r="A14" s="58"/>
      <c r="B14" s="59"/>
      <c r="C14" s="60"/>
      <c r="D14" s="60"/>
      <c r="E14" s="61"/>
      <c r="F14" s="63" t="s">
        <v>40</v>
      </c>
      <c r="G14" s="64" t="s">
        <v>41</v>
      </c>
      <c r="H14" s="64" t="s">
        <v>42</v>
      </c>
      <c r="I14" s="60"/>
    </row>
    <row r="15" customFormat="false" ht="11.25" hidden="false" customHeight="false" outlineLevel="0" collapsed="false">
      <c r="A15" s="65" t="n">
        <f aca="false">IF(E15=0,0,IF(COUNTBLANK(E15)=1,0,COUNTA($E$15:E15)))</f>
        <v>0</v>
      </c>
      <c r="B15" s="70" t="n">
        <f aca="false">IF(A15=0,0,CONCATENATE("N-",A15))</f>
        <v>0</v>
      </c>
      <c r="C15" s="67" t="str">
        <f aca="false">1n!C2:I2</f>
        <v>Fasādes atjaunošanas darbi</v>
      </c>
      <c r="D15" s="67"/>
      <c r="E15" s="100" t="n">
        <f aca="false">1n!P63</f>
        <v>0</v>
      </c>
      <c r="F15" s="101" t="n">
        <f aca="false">1n!M63</f>
        <v>0</v>
      </c>
      <c r="G15" s="102" t="n">
        <f aca="false">1n!N63</f>
        <v>0</v>
      </c>
      <c r="H15" s="102" t="n">
        <f aca="false">1n!O63</f>
        <v>0</v>
      </c>
      <c r="I15" s="71" t="n">
        <f aca="false">1n!L63</f>
        <v>0</v>
      </c>
    </row>
    <row r="16" customFormat="false" ht="11.25" hidden="false" customHeight="false" outlineLevel="0" collapsed="false">
      <c r="A16" s="13" t="n">
        <f aca="false">IF(E16=0,0,IF(COUNTBLANK(E16)=1,0,COUNTA($E$15:E16)))</f>
        <v>0</v>
      </c>
      <c r="B16" s="76" t="n">
        <f aca="false">IF(A16=0,0,CONCATENATE("N-",A16))</f>
        <v>0</v>
      </c>
      <c r="C16" s="73" t="str">
        <f aca="false">2n!C2:I2</f>
        <v>Cokola siltināšana</v>
      </c>
      <c r="D16" s="73"/>
      <c r="E16" s="103" t="n">
        <f aca="false">2n!P56</f>
        <v>0</v>
      </c>
      <c r="F16" s="104" t="n">
        <f aca="false">2n!M56</f>
        <v>0</v>
      </c>
      <c r="G16" s="105" t="n">
        <f aca="false">2n!N56</f>
        <v>0</v>
      </c>
      <c r="H16" s="105" t="n">
        <f aca="false">2n!O56</f>
        <v>0</v>
      </c>
      <c r="I16" s="77" t="n">
        <f aca="false">2n!L56</f>
        <v>0</v>
      </c>
    </row>
    <row r="17" customFormat="false" ht="11.25" hidden="false" customHeight="false" outlineLevel="0" collapsed="false">
      <c r="A17" s="13" t="n">
        <f aca="false">IF(E17=0,0,IF(COUNTBLANK(E17)=1,0,COUNTA($E$15:E17)))</f>
        <v>0</v>
      </c>
      <c r="B17" s="76" t="n">
        <f aca="false">IF(A17=0,0,CONCATENATE("N-",A17))</f>
        <v>0</v>
      </c>
      <c r="C17" s="73" t="str">
        <f aca="false">3n!C2:I2</f>
        <v>Logu nomaiņa</v>
      </c>
      <c r="D17" s="73"/>
      <c r="E17" s="103" t="n">
        <f aca="false">3n!P78</f>
        <v>0</v>
      </c>
      <c r="F17" s="104" t="n">
        <f aca="false">3n!M78</f>
        <v>0</v>
      </c>
      <c r="G17" s="105" t="n">
        <f aca="false">3n!N78</f>
        <v>0</v>
      </c>
      <c r="H17" s="105" t="n">
        <f aca="false">3n!O78</f>
        <v>0</v>
      </c>
      <c r="I17" s="77" t="n">
        <f aca="false">3n!L78</f>
        <v>0</v>
      </c>
    </row>
    <row r="18" customFormat="false" ht="11.25" hidden="false" customHeight="false" outlineLevel="0" collapsed="false">
      <c r="A18" s="13" t="n">
        <f aca="false">IF(E18=0,0,IF(COUNTBLANK(E18)=1,0,COUNTA($E$15:E18)))</f>
        <v>0</v>
      </c>
      <c r="B18" s="76" t="n">
        <f aca="false">IF(A18=0,0,CONCATENATE("N-",A18))</f>
        <v>0</v>
      </c>
      <c r="C18" s="73" t="str">
        <f aca="false">4n!C2:I2</f>
        <v>Ieejas mezgli</v>
      </c>
      <c r="D18" s="73"/>
      <c r="E18" s="103" t="n">
        <f aca="false">4n!P34</f>
        <v>0</v>
      </c>
      <c r="F18" s="104" t="n">
        <f aca="false">4n!M34</f>
        <v>0</v>
      </c>
      <c r="G18" s="105" t="n">
        <f aca="false">4n!N34</f>
        <v>0</v>
      </c>
      <c r="H18" s="105" t="n">
        <f aca="false">4n!O34</f>
        <v>0</v>
      </c>
      <c r="I18" s="77" t="n">
        <f aca="false">4n!L34</f>
        <v>0</v>
      </c>
    </row>
    <row r="19" customFormat="false" ht="11.25" hidden="false" customHeight="false" outlineLevel="0" collapsed="false">
      <c r="A19" s="13" t="n">
        <f aca="false">IF(E19=0,0,IF(COUNTBLANK(E19)=1,0,COUNTA($E$15:E19)))</f>
        <v>0</v>
      </c>
      <c r="B19" s="76" t="n">
        <f aca="false">IF(A19=0,0,CONCATENATE("N-",A19))</f>
        <v>0</v>
      </c>
      <c r="C19" s="73" t="str">
        <f aca="false">5n!C2:I2</f>
        <v>Pagrabstāva siltinājums</v>
      </c>
      <c r="D19" s="73"/>
      <c r="E19" s="103" t="n">
        <f aca="false">5n!P24</f>
        <v>0</v>
      </c>
      <c r="F19" s="104" t="n">
        <f aca="false">5n!M24</f>
        <v>0</v>
      </c>
      <c r="G19" s="105" t="n">
        <f aca="false">5n!N24</f>
        <v>0</v>
      </c>
      <c r="H19" s="105" t="n">
        <f aca="false">5n!O24</f>
        <v>0</v>
      </c>
      <c r="I19" s="77" t="n">
        <f aca="false">5n!L24</f>
        <v>0</v>
      </c>
    </row>
    <row r="20" customFormat="false" ht="11.25" hidden="false" customHeight="false" outlineLevel="0" collapsed="false">
      <c r="A20" s="13" t="n">
        <f aca="false">IF(E20=0,0,IF(COUNTBLANK(E20)=1,0,COUNTA($E$15:E20)))</f>
        <v>0</v>
      </c>
      <c r="B20" s="76" t="n">
        <f aca="false">IF(A20=0,0,CONCATENATE("N-",A20))</f>
        <v>0</v>
      </c>
      <c r="C20" s="73" t="str">
        <f aca="false">6n!C2:I2</f>
        <v>Jumta atjaunošana</v>
      </c>
      <c r="D20" s="73"/>
      <c r="E20" s="103" t="n">
        <f aca="false">6n!P157</f>
        <v>0</v>
      </c>
      <c r="F20" s="104" t="n">
        <f aca="false">6n!M157</f>
        <v>0</v>
      </c>
      <c r="G20" s="105" t="n">
        <f aca="false">6n!N157</f>
        <v>0</v>
      </c>
      <c r="H20" s="105" t="n">
        <f aca="false">6n!O157</f>
        <v>0</v>
      </c>
      <c r="I20" s="77" t="n">
        <f aca="false">6n!L157</f>
        <v>0</v>
      </c>
    </row>
    <row r="21" customFormat="false" ht="12" hidden="false" customHeight="false" outlineLevel="0" collapsed="false">
      <c r="A21" s="13" t="n">
        <f aca="false">IF(E21=0,0,IF(COUNTBLANK(E21)=1,0,COUNTA($E$15:E21)))</f>
        <v>0</v>
      </c>
      <c r="B21" s="76" t="n">
        <f aca="false">IF(A21=0,0,CONCATENATE("N-",A21))</f>
        <v>0</v>
      </c>
      <c r="C21" s="73" t="str">
        <f aca="false">7n!C2:I2</f>
        <v>Apkures sistēmas modernizēšanas darbi</v>
      </c>
      <c r="D21" s="73"/>
      <c r="E21" s="103" t="n">
        <f aca="false">7n!P99</f>
        <v>0</v>
      </c>
      <c r="F21" s="104" t="n">
        <f aca="false">7n!M99</f>
        <v>0</v>
      </c>
      <c r="G21" s="105" t="n">
        <f aca="false">7n!N99</f>
        <v>0</v>
      </c>
      <c r="H21" s="105" t="n">
        <f aca="false">7n!O99</f>
        <v>0</v>
      </c>
      <c r="I21" s="77" t="n">
        <f aca="false">7n!L99</f>
        <v>0</v>
      </c>
    </row>
    <row r="22" customFormat="false" ht="12" hidden="false" customHeight="false" outlineLevel="0" collapsed="false">
      <c r="A22" s="78" t="s">
        <v>43</v>
      </c>
      <c r="B22" s="78"/>
      <c r="C22" s="78"/>
      <c r="D22" s="78"/>
      <c r="E22" s="106" t="n">
        <f aca="false">SUM(E15:E21)</f>
        <v>0</v>
      </c>
      <c r="F22" s="107" t="n">
        <f aca="false">SUM(F15:F21)</f>
        <v>0</v>
      </c>
      <c r="G22" s="108" t="n">
        <f aca="false">SUM(G15:G21)</f>
        <v>0</v>
      </c>
      <c r="H22" s="108" t="n">
        <f aca="false">SUM(H15:H21)</f>
        <v>0</v>
      </c>
      <c r="I22" s="106" t="n">
        <f aca="false">SUM(I15:I21)</f>
        <v>0</v>
      </c>
    </row>
    <row r="23" customFormat="false" ht="11.25" hidden="false" customHeight="false" outlineLevel="0" collapsed="false">
      <c r="A23" s="109" t="s">
        <v>44</v>
      </c>
      <c r="B23" s="109"/>
      <c r="C23" s="109"/>
      <c r="D23" s="110" t="n">
        <f aca="false">'Kops a+c+n'!D37</f>
        <v>0</v>
      </c>
      <c r="E23" s="83" t="n">
        <f aca="false">ROUND(E22*$D23,2)</f>
        <v>0</v>
      </c>
      <c r="F23" s="84"/>
      <c r="G23" s="84"/>
      <c r="H23" s="84"/>
      <c r="I23" s="84"/>
    </row>
    <row r="24" customFormat="false" ht="11.25" hidden="false" customHeight="false" outlineLevel="0" collapsed="false">
      <c r="A24" s="111" t="s">
        <v>45</v>
      </c>
      <c r="B24" s="111"/>
      <c r="C24" s="111"/>
      <c r="D24" s="112" t="n">
        <f aca="false">'Kops a+c+n'!D38</f>
        <v>0</v>
      </c>
      <c r="E24" s="87" t="n">
        <f aca="false">ROUND(E23*$D24,2)</f>
        <v>0</v>
      </c>
      <c r="F24" s="84"/>
      <c r="G24" s="84"/>
      <c r="H24" s="84"/>
      <c r="I24" s="84"/>
    </row>
    <row r="25" customFormat="false" ht="11.25" hidden="false" customHeight="false" outlineLevel="0" collapsed="false">
      <c r="A25" s="113" t="s">
        <v>46</v>
      </c>
      <c r="B25" s="113"/>
      <c r="C25" s="113"/>
      <c r="D25" s="112" t="n">
        <f aca="false">'Kops a+c+n'!D39</f>
        <v>0</v>
      </c>
      <c r="E25" s="87" t="n">
        <f aca="false">ROUND(E22*$D25,2)</f>
        <v>0</v>
      </c>
      <c r="F25" s="84"/>
      <c r="G25" s="84"/>
      <c r="H25" s="84"/>
      <c r="I25" s="84"/>
    </row>
    <row r="26" customFormat="false" ht="12" hidden="false" customHeight="false" outlineLevel="0" collapsed="false">
      <c r="A26" s="114" t="s">
        <v>47</v>
      </c>
      <c r="B26" s="114"/>
      <c r="C26" s="114"/>
      <c r="D26" s="91"/>
      <c r="E26" s="92" t="n">
        <f aca="false">SUM(E22:E25)-E24</f>
        <v>0</v>
      </c>
      <c r="F26" s="84"/>
      <c r="G26" s="84"/>
      <c r="H26" s="84"/>
      <c r="I26" s="84"/>
    </row>
    <row r="27" customFormat="false" ht="11.25" hidden="false" customHeight="false" outlineLevel="0" collapsed="false">
      <c r="G27" s="93"/>
    </row>
    <row r="28" customFormat="false" ht="11.25" hidden="false" customHeight="false" outlineLevel="0" collapsed="false">
      <c r="C28" s="33"/>
      <c r="D28" s="33"/>
      <c r="E28" s="33"/>
      <c r="F28" s="94"/>
      <c r="G28" s="94"/>
      <c r="H28" s="94"/>
      <c r="I28" s="94"/>
    </row>
    <row r="31" customFormat="false" ht="11.25" hidden="false" customHeight="false" outlineLevel="0" collapsed="false">
      <c r="A31" s="1" t="s">
        <v>19</v>
      </c>
      <c r="B31" s="33"/>
      <c r="C31" s="115" t="n">
        <f aca="false">'Kops a+c+n'!C45:H45</f>
        <v>0</v>
      </c>
      <c r="D31" s="115"/>
      <c r="E31" s="115"/>
      <c r="F31" s="115"/>
      <c r="G31" s="115"/>
      <c r="H31" s="115"/>
    </row>
    <row r="32" customFormat="false" ht="11.25" hidden="false" customHeight="true" outlineLevel="0" collapsed="false">
      <c r="A32" s="33"/>
      <c r="B32" s="33"/>
      <c r="C32" s="31" t="s">
        <v>20</v>
      </c>
      <c r="D32" s="31"/>
      <c r="E32" s="31"/>
      <c r="F32" s="31"/>
      <c r="G32" s="31"/>
      <c r="H32" s="31"/>
    </row>
    <row r="33" customFormat="false" ht="11.25" hidden="false" customHeight="false" outlineLevel="0" collapsed="false">
      <c r="A33" s="33"/>
      <c r="B33" s="33"/>
      <c r="C33" s="33"/>
      <c r="D33" s="33"/>
      <c r="E33" s="33"/>
      <c r="F33" s="33"/>
      <c r="G33" s="33"/>
      <c r="H33" s="33"/>
    </row>
    <row r="34" customFormat="false" ht="11.25" hidden="false" customHeight="false" outlineLevel="0" collapsed="false">
      <c r="A34" s="96" t="str">
        <f aca="false">'Kops a+c+n'!A48:D48</f>
        <v>Tāme sastādīta:</v>
      </c>
      <c r="B34" s="96"/>
      <c r="C34" s="96"/>
      <c r="D34" s="96"/>
      <c r="F34" s="33"/>
      <c r="G34" s="33"/>
      <c r="H34" s="33"/>
    </row>
    <row r="35" customFormat="false" ht="11.25" hidden="false" customHeight="false" outlineLevel="0" collapsed="false">
      <c r="A35" s="33"/>
      <c r="B35" s="33"/>
      <c r="C35" s="33"/>
      <c r="D35" s="33"/>
      <c r="E35" s="33"/>
      <c r="F35" s="33"/>
      <c r="G35" s="33"/>
      <c r="H35" s="33"/>
    </row>
    <row r="36" customFormat="false" ht="11.25" hidden="false" customHeight="false" outlineLevel="0" collapsed="false">
      <c r="A36" s="1" t="s">
        <v>48</v>
      </c>
      <c r="B36" s="33"/>
      <c r="C36" s="116" t="n">
        <f aca="false">'Kops a+c+n'!C50:H50</f>
        <v>0</v>
      </c>
      <c r="D36" s="116"/>
      <c r="E36" s="116"/>
      <c r="F36" s="116"/>
      <c r="G36" s="116"/>
      <c r="H36" s="116"/>
    </row>
    <row r="37" customFormat="false" ht="11.25" hidden="false" customHeight="true" outlineLevel="0" collapsed="false">
      <c r="A37" s="33"/>
      <c r="B37" s="33"/>
      <c r="C37" s="31" t="s">
        <v>20</v>
      </c>
      <c r="D37" s="31"/>
      <c r="E37" s="31"/>
      <c r="F37" s="31"/>
      <c r="G37" s="31"/>
      <c r="H37" s="31"/>
    </row>
    <row r="38" customFormat="false" ht="11.25" hidden="false" customHeight="false" outlineLevel="0" collapsed="false">
      <c r="A38" s="33"/>
      <c r="B38" s="33"/>
      <c r="C38" s="33"/>
      <c r="D38" s="33"/>
      <c r="E38" s="33"/>
      <c r="F38" s="33"/>
      <c r="G38" s="33"/>
      <c r="H38" s="33"/>
    </row>
    <row r="39" customFormat="false" ht="11.25" hidden="false" customHeight="false" outlineLevel="0" collapsed="false">
      <c r="A39" s="97" t="s">
        <v>50</v>
      </c>
      <c r="B39" s="98"/>
      <c r="C39" s="99" t="n">
        <f aca="false">'Kops a+c+n'!C53</f>
        <v>0</v>
      </c>
      <c r="D39" s="98"/>
      <c r="F39" s="33"/>
      <c r="G39" s="33"/>
      <c r="H39" s="33"/>
    </row>
    <row r="49" customFormat="false" ht="11.25" hidden="false" customHeight="false" outlineLevel="0" collapsed="false">
      <c r="E49" s="93"/>
      <c r="F49" s="93"/>
      <c r="G49" s="117"/>
      <c r="H49" s="93"/>
      <c r="I49" s="93"/>
    </row>
    <row r="62" customFormat="false" ht="11.25" hidden="false" customHeight="false" outlineLevel="0" collapsed="false">
      <c r="C62" s="1" t="n">
        <f aca="false">'Kopt a+c+n'!B31:C31</f>
        <v>0</v>
      </c>
    </row>
  </sheetData>
  <mergeCells count="37">
    <mergeCell ref="G1:I1"/>
    <mergeCell ref="A2:I2"/>
    <mergeCell ref="C4:I4"/>
    <mergeCell ref="C5:I5"/>
    <mergeCell ref="A6:C6"/>
    <mergeCell ref="D6:I6"/>
    <mergeCell ref="A7:C7"/>
    <mergeCell ref="D7:I7"/>
    <mergeCell ref="A8:C8"/>
    <mergeCell ref="D8:I8"/>
    <mergeCell ref="A9:C9"/>
    <mergeCell ref="D9:I9"/>
    <mergeCell ref="D10:E10"/>
    <mergeCell ref="D11:E11"/>
    <mergeCell ref="A13:A14"/>
    <mergeCell ref="B13:B14"/>
    <mergeCell ref="C13:D14"/>
    <mergeCell ref="E13:E14"/>
    <mergeCell ref="F13:H13"/>
    <mergeCell ref="I13:I14"/>
    <mergeCell ref="C15:D15"/>
    <mergeCell ref="C16:D16"/>
    <mergeCell ref="C17:D17"/>
    <mergeCell ref="C18:D18"/>
    <mergeCell ref="C19:D19"/>
    <mergeCell ref="C20:D20"/>
    <mergeCell ref="C21:D21"/>
    <mergeCell ref="A22:D22"/>
    <mergeCell ref="A23:C23"/>
    <mergeCell ref="A24:C24"/>
    <mergeCell ref="A25:C25"/>
    <mergeCell ref="A26:C26"/>
    <mergeCell ref="C31:H31"/>
    <mergeCell ref="C32:H32"/>
    <mergeCell ref="A34:D34"/>
    <mergeCell ref="C36:H36"/>
    <mergeCell ref="C37:H37"/>
  </mergeCells>
  <conditionalFormatting sqref="C39">
    <cfRule type="cellIs" priority="2" operator="equal" aboveAverage="0" equalAverage="0" bottom="0" percent="0" rank="0" text="" dxfId="1">
      <formula>0</formula>
    </cfRule>
  </conditionalFormatting>
  <conditionalFormatting sqref="C31:H31">
    <cfRule type="cellIs" priority="3" operator="equal" aboveAverage="0" equalAverage="0" bottom="0" percent="0" rank="0" text="" dxfId="1">
      <formula>0</formula>
    </cfRule>
  </conditionalFormatting>
  <conditionalFormatting sqref="C36:H36">
    <cfRule type="cellIs" priority="4" operator="equal" aboveAverage="0" equalAverage="0" bottom="0" percent="0" rank="0" text="" dxfId="0">
      <formula>0</formula>
    </cfRule>
  </conditionalFormatting>
  <conditionalFormatting sqref="C31:H31 C36:H36 C39">
    <cfRule type="cellIs" priority="5" operator="equal" aboveAverage="0" equalAverage="0" bottom="0" percent="0" rank="0" text="" dxfId="1">
      <formula>0</formula>
    </cfRule>
  </conditionalFormatting>
  <conditionalFormatting sqref="A15:A21">
    <cfRule type="cellIs" priority="6" operator="equal" aboveAverage="0" equalAverage="0" bottom="0" percent="0" rank="0" text="" dxfId="1">
      <formula>0</formula>
    </cfRule>
    <cfRule type="cellIs" priority="7" operator="equal" aboveAverage="0" equalAverage="0" bottom="0" percent="0" rank="0" text="" dxfId="0">
      <formula>0</formula>
    </cfRule>
  </conditionalFormatting>
  <conditionalFormatting sqref="B15:B21">
    <cfRule type="cellIs" priority="8" operator="equal" aboveAverage="0" equalAverage="0" bottom="0" percent="0" rank="0" text="" dxfId="0">
      <formula>0</formula>
    </cfRule>
  </conditionalFormatting>
  <conditionalFormatting sqref="B15:B21">
    <cfRule type="cellIs" priority="9" operator="equal" aboveAverage="0" equalAverage="0" bottom="0" percent="0" rank="0" text="" dxfId="1">
      <formula>0</formula>
    </cfRule>
  </conditionalFormatting>
  <conditionalFormatting sqref="C15:I21 E22:I22 D23:D25 E23:E26">
    <cfRule type="cellIs" priority="10" operator="equal" aboveAverage="0" equalAverage="0" bottom="0" percent="0" rank="0" text="" dxfId="1">
      <formula>0</formula>
    </cfRule>
  </conditionalFormatting>
  <conditionalFormatting sqref="D6:I9 D10:E11">
    <cfRule type="cellIs" priority="11" operator="equal" aboveAverage="0" equalAverage="0" bottom="0" percent="0" rank="0" text="" dxfId="1">
      <formula>0</formula>
    </cfRule>
  </conditionalFormatting>
  <printOptions headings="false" gridLines="false" gridLinesSet="true" horizontalCentered="false" verticalCentered="false"/>
  <pageMargins left="0" right="0" top="0.39375" bottom="0.39375"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C00000"/>
    <pageSetUpPr fitToPage="false"/>
  </sheetPr>
  <dimension ref="A1:Q75"/>
  <sheetViews>
    <sheetView showFormulas="false" showGridLines="true" showRowColHeaders="true" showZeros="true" rightToLeft="false" tabSelected="false" showOutlineSymbols="true" defaultGridColor="true" view="normal" topLeftCell="A4" colorId="64" zoomScale="100" zoomScaleNormal="100" zoomScalePageLayoutView="55" workbookViewId="0">
      <selection pane="topLeft" activeCell="A9" activeCellId="0" sqref="A9"/>
    </sheetView>
  </sheetViews>
  <sheetFormatPr defaultColWidth="9.15625" defaultRowHeight="11.25" zeroHeight="false" outlineLevelRow="0" outlineLevelCol="0"/>
  <cols>
    <col collapsed="false" customWidth="true" hidden="false" outlineLevel="0" max="1" min="1" style="1" width="4.57"/>
    <col collapsed="false" customWidth="true" hidden="false" outlineLevel="0" max="2" min="2" style="1" width="5.28"/>
    <col collapsed="false" customWidth="true" hidden="false" outlineLevel="0" max="3" min="3" style="1" width="38.43"/>
    <col collapsed="false" customWidth="true" hidden="false" outlineLevel="0" max="4" min="4" style="1" width="5.86"/>
    <col collapsed="false" customWidth="true" hidden="false" outlineLevel="0" max="5" min="5" style="1" width="8.71"/>
    <col collapsed="false" customWidth="true" hidden="false" outlineLevel="0" max="6" min="6" style="1" width="5.43"/>
    <col collapsed="false" customWidth="true" hidden="false" outlineLevel="0" max="7" min="7" style="1" width="6.01"/>
    <col collapsed="false" customWidth="true" hidden="false" outlineLevel="0" max="10" min="8" style="1" width="6.71"/>
    <col collapsed="false" customWidth="true" hidden="false" outlineLevel="0" max="11" min="11" style="1" width="8.14"/>
    <col collapsed="false" customWidth="true" hidden="false" outlineLevel="0" max="12" min="12" style="1" width="7.71"/>
    <col collapsed="false" customWidth="true" hidden="false" outlineLevel="0" max="13" min="13" style="1" width="9.58"/>
    <col collapsed="false" customWidth="true" hidden="false" outlineLevel="0" max="14" min="14" style="1" width="9.71"/>
    <col collapsed="false" customWidth="true" hidden="false" outlineLevel="0" max="15" min="15" style="1" width="7.71"/>
    <col collapsed="false" customWidth="true" hidden="false" outlineLevel="0" max="16" min="16" style="1" width="9"/>
    <col collapsed="false" customWidth="true" hidden="true" outlineLevel="0" max="17" min="17" style="1" width="11.52"/>
    <col collapsed="false" customWidth="false" hidden="false" outlineLevel="0" max="1024" min="18" style="1" width="9.14"/>
  </cols>
  <sheetData>
    <row r="1" customFormat="false" ht="11.25" hidden="false" customHeight="false" outlineLevel="0" collapsed="false">
      <c r="A1" s="94"/>
      <c r="B1" s="94"/>
      <c r="C1" s="118" t="s">
        <v>51</v>
      </c>
      <c r="D1" s="119" t="n">
        <v>1</v>
      </c>
      <c r="E1" s="94"/>
      <c r="F1" s="94"/>
      <c r="G1" s="94"/>
      <c r="H1" s="94"/>
      <c r="I1" s="94"/>
      <c r="J1" s="94"/>
      <c r="N1" s="120"/>
      <c r="O1" s="118"/>
      <c r="P1" s="121"/>
    </row>
    <row r="2" customFormat="false" ht="11.25" hidden="false" customHeight="false" outlineLevel="0" collapsed="false">
      <c r="A2" s="122"/>
      <c r="B2" s="122"/>
      <c r="C2" s="123" t="s">
        <v>52</v>
      </c>
      <c r="D2" s="123"/>
      <c r="E2" s="123"/>
      <c r="F2" s="123"/>
      <c r="G2" s="123"/>
      <c r="H2" s="123"/>
      <c r="I2" s="123"/>
      <c r="J2" s="122"/>
    </row>
    <row r="3" customFormat="false" ht="11.25" hidden="false" customHeight="false" outlineLevel="0" collapsed="false">
      <c r="A3" s="124"/>
      <c r="B3" s="124"/>
      <c r="C3" s="51" t="s">
        <v>28</v>
      </c>
      <c r="D3" s="51"/>
      <c r="E3" s="51"/>
      <c r="F3" s="51"/>
      <c r="G3" s="51"/>
      <c r="H3" s="51"/>
      <c r="I3" s="51"/>
      <c r="J3" s="124"/>
    </row>
    <row r="4" customFormat="false" ht="11.25" hidden="false" customHeight="false" outlineLevel="0" collapsed="false">
      <c r="A4" s="124"/>
      <c r="B4" s="124"/>
      <c r="C4" s="125" t="s">
        <v>5</v>
      </c>
      <c r="D4" s="125"/>
      <c r="E4" s="125"/>
      <c r="F4" s="125"/>
      <c r="G4" s="125"/>
      <c r="H4" s="125"/>
      <c r="I4" s="125"/>
      <c r="J4" s="124"/>
    </row>
    <row r="5" customFormat="false" ht="11.25" hidden="false" customHeight="false" outlineLevel="0" collapsed="false">
      <c r="A5" s="94"/>
      <c r="B5" s="94"/>
      <c r="C5" s="118" t="s">
        <v>6</v>
      </c>
      <c r="D5" s="126" t="str">
        <f aca="false">'Kops a+c+n'!D6</f>
        <v>Daudzīvokļu dzīvojamā māja</v>
      </c>
      <c r="E5" s="126"/>
      <c r="F5" s="126"/>
      <c r="G5" s="126"/>
      <c r="H5" s="126"/>
      <c r="I5" s="126"/>
      <c r="J5" s="126"/>
      <c r="K5" s="126"/>
      <c r="L5" s="126"/>
      <c r="M5" s="33"/>
      <c r="N5" s="33"/>
      <c r="O5" s="33"/>
      <c r="P5" s="33"/>
    </row>
    <row r="6" customFormat="false" ht="11.25" hidden="false" customHeight="false" outlineLevel="0" collapsed="false">
      <c r="A6" s="94"/>
      <c r="B6" s="94"/>
      <c r="C6" s="118" t="s">
        <v>8</v>
      </c>
      <c r="D6" s="126" t="str">
        <f aca="false">'Kops a+c+n'!D7</f>
        <v>fasādes vienkāršotā atjaunošana</v>
      </c>
      <c r="E6" s="126"/>
      <c r="F6" s="126"/>
      <c r="G6" s="126"/>
      <c r="H6" s="126"/>
      <c r="I6" s="126"/>
      <c r="J6" s="126"/>
      <c r="K6" s="126"/>
      <c r="L6" s="126"/>
      <c r="M6" s="33"/>
      <c r="N6" s="33"/>
      <c r="O6" s="33"/>
      <c r="P6" s="33"/>
    </row>
    <row r="7" customFormat="false" ht="11.25" hidden="false" customHeight="false" outlineLevel="0" collapsed="false">
      <c r="A7" s="94"/>
      <c r="B7" s="94"/>
      <c r="C7" s="118" t="s">
        <v>10</v>
      </c>
      <c r="D7" s="126" t="str">
        <f aca="false">'Kops a+c+n'!D8</f>
        <v>Raiņa iela 40, Balvi</v>
      </c>
      <c r="E7" s="126"/>
      <c r="F7" s="126"/>
      <c r="G7" s="126"/>
      <c r="H7" s="126"/>
      <c r="I7" s="126"/>
      <c r="J7" s="126"/>
      <c r="K7" s="126"/>
      <c r="L7" s="126"/>
      <c r="M7" s="33"/>
      <c r="N7" s="33"/>
      <c r="O7" s="33"/>
      <c r="P7" s="33"/>
    </row>
    <row r="8" customFormat="false" ht="11.25" hidden="false" customHeight="false" outlineLevel="0" collapsed="false">
      <c r="A8" s="94"/>
      <c r="B8" s="94"/>
      <c r="C8" s="5" t="s">
        <v>31</v>
      </c>
      <c r="D8" s="126" t="n">
        <f aca="false">'Kops a+c+n'!D9</f>
        <v>0</v>
      </c>
      <c r="E8" s="126"/>
      <c r="F8" s="126"/>
      <c r="G8" s="126"/>
      <c r="H8" s="126"/>
      <c r="I8" s="126"/>
      <c r="J8" s="126"/>
      <c r="K8" s="126"/>
      <c r="L8" s="126"/>
      <c r="M8" s="33"/>
      <c r="N8" s="33"/>
      <c r="O8" s="33"/>
      <c r="P8" s="33"/>
    </row>
    <row r="9" customFormat="false" ht="11.25" hidden="false" customHeight="false" outlineLevel="0" collapsed="false">
      <c r="A9" s="127"/>
      <c r="B9" s="127"/>
      <c r="C9" s="127"/>
      <c r="D9" s="127"/>
      <c r="E9" s="127"/>
      <c r="F9" s="127"/>
      <c r="G9" s="128"/>
      <c r="H9" s="128"/>
      <c r="I9" s="128"/>
      <c r="J9" s="129" t="s">
        <v>53</v>
      </c>
      <c r="K9" s="129"/>
      <c r="L9" s="129"/>
      <c r="M9" s="129"/>
      <c r="N9" s="130" t="n">
        <f aca="false">P63</f>
        <v>0</v>
      </c>
      <c r="O9" s="130"/>
      <c r="P9" s="128"/>
      <c r="Q9" s="1" t="str">
        <f aca="false">""</f>
        <v/>
      </c>
    </row>
    <row r="10" customFormat="false" ht="11.25" hidden="false" customHeight="false" outlineLevel="0" collapsed="false">
      <c r="A10" s="131"/>
      <c r="B10" s="132"/>
      <c r="C10" s="5"/>
      <c r="D10" s="94"/>
      <c r="E10" s="94"/>
      <c r="F10" s="94"/>
      <c r="G10" s="94"/>
      <c r="H10" s="94"/>
      <c r="I10" s="94"/>
      <c r="J10" s="94"/>
      <c r="K10" s="94"/>
      <c r="L10" s="133"/>
      <c r="M10" s="133"/>
      <c r="N10" s="133"/>
      <c r="O10" s="133"/>
      <c r="P10" s="118" t="str">
        <f aca="false">'Kopt a+c+n'!A36</f>
        <v>Tāme sastādīta:</v>
      </c>
      <c r="Q10" s="134" t="s">
        <v>54</v>
      </c>
    </row>
    <row r="11" customFormat="false" ht="12" hidden="false" customHeight="false" outlineLevel="0" collapsed="false">
      <c r="A11" s="131"/>
      <c r="B11" s="132"/>
      <c r="C11" s="5"/>
      <c r="D11" s="94"/>
      <c r="E11" s="94"/>
      <c r="F11" s="94"/>
      <c r="G11" s="94"/>
      <c r="H11" s="94"/>
      <c r="I11" s="94"/>
      <c r="J11" s="94"/>
      <c r="K11" s="94"/>
      <c r="L11" s="135"/>
      <c r="M11" s="135"/>
      <c r="N11" s="136"/>
      <c r="O11" s="120"/>
      <c r="P11" s="94"/>
      <c r="Q11" s="134" t="s">
        <v>55</v>
      </c>
    </row>
    <row r="12" customFormat="false" ht="12" hidden="false" customHeight="true" outlineLevel="0" collapsed="false">
      <c r="A12" s="58" t="s">
        <v>34</v>
      </c>
      <c r="B12" s="137" t="s">
        <v>56</v>
      </c>
      <c r="C12" s="138" t="s">
        <v>57</v>
      </c>
      <c r="D12" s="139" t="s">
        <v>58</v>
      </c>
      <c r="E12" s="140" t="s">
        <v>59</v>
      </c>
      <c r="F12" s="141" t="s">
        <v>60</v>
      </c>
      <c r="G12" s="141"/>
      <c r="H12" s="141"/>
      <c r="I12" s="141"/>
      <c r="J12" s="141"/>
      <c r="K12" s="141"/>
      <c r="L12" s="141" t="s">
        <v>61</v>
      </c>
      <c r="M12" s="141"/>
      <c r="N12" s="141"/>
      <c r="O12" s="141"/>
      <c r="P12" s="141"/>
      <c r="Q12" s="134" t="s">
        <v>62</v>
      </c>
    </row>
    <row r="13" customFormat="false" ht="86.25" hidden="false" customHeight="false" outlineLevel="0" collapsed="false">
      <c r="A13" s="58"/>
      <c r="B13" s="137"/>
      <c r="C13" s="138"/>
      <c r="D13" s="139"/>
      <c r="E13" s="140"/>
      <c r="F13" s="142" t="s">
        <v>63</v>
      </c>
      <c r="G13" s="143" t="s">
        <v>64</v>
      </c>
      <c r="H13" s="143" t="s">
        <v>65</v>
      </c>
      <c r="I13" s="143" t="s">
        <v>66</v>
      </c>
      <c r="J13" s="143" t="s">
        <v>67</v>
      </c>
      <c r="K13" s="144" t="s">
        <v>68</v>
      </c>
      <c r="L13" s="142" t="s">
        <v>63</v>
      </c>
      <c r="M13" s="143" t="s">
        <v>65</v>
      </c>
      <c r="N13" s="143" t="s">
        <v>66</v>
      </c>
      <c r="O13" s="143" t="s">
        <v>67</v>
      </c>
      <c r="P13" s="145" t="s">
        <v>68</v>
      </c>
      <c r="Q13" s="146" t="s">
        <v>69</v>
      </c>
    </row>
    <row r="14" customFormat="false" ht="11.25" hidden="false" customHeight="false" outlineLevel="0" collapsed="false">
      <c r="A14" s="147" t="n">
        <f aca="false">IF(COUNTBLANK(B14)=1," ",COUNTA(B$13:B14))</f>
        <v>1</v>
      </c>
      <c r="B14" s="148" t="s">
        <v>70</v>
      </c>
      <c r="C14" s="149" t="s">
        <v>71</v>
      </c>
      <c r="D14" s="150" t="s">
        <v>72</v>
      </c>
      <c r="E14" s="151" t="n">
        <v>150</v>
      </c>
      <c r="F14" s="152"/>
      <c r="G14" s="153"/>
      <c r="H14" s="152"/>
      <c r="I14" s="152"/>
      <c r="J14" s="152"/>
      <c r="K14" s="154"/>
      <c r="L14" s="154"/>
      <c r="M14" s="154"/>
      <c r="N14" s="154"/>
      <c r="O14" s="154"/>
      <c r="P14" s="155"/>
      <c r="Q14" s="76" t="s">
        <v>54</v>
      </c>
    </row>
    <row r="15" customFormat="false" ht="11.25" hidden="false" customHeight="false" outlineLevel="0" collapsed="false">
      <c r="A15" s="147" t="str">
        <f aca="false">IF(COUNTBLANK(B15)=1," ",COUNTA(B$13:B15))</f>
        <v> </v>
      </c>
      <c r="B15" s="156"/>
      <c r="C15" s="157" t="s">
        <v>73</v>
      </c>
      <c r="D15" s="147" t="s">
        <v>74</v>
      </c>
      <c r="E15" s="158" t="n">
        <f aca="false">E14/3.5</f>
        <v>42.8571428571429</v>
      </c>
      <c r="F15" s="152"/>
      <c r="G15" s="159"/>
      <c r="H15" s="152"/>
      <c r="I15" s="160"/>
      <c r="J15" s="152"/>
      <c r="K15" s="154"/>
      <c r="L15" s="154"/>
      <c r="M15" s="154"/>
      <c r="N15" s="154"/>
      <c r="O15" s="154"/>
      <c r="P15" s="155"/>
      <c r="Q15" s="76" t="s">
        <v>54</v>
      </c>
    </row>
    <row r="16" customFormat="false" ht="11.25" hidden="false" customHeight="false" outlineLevel="0" collapsed="false">
      <c r="A16" s="147" t="str">
        <f aca="false">IF(COUNTBLANK(B16)=1," ",COUNTA(B$13:B16))</f>
        <v> </v>
      </c>
      <c r="B16" s="156"/>
      <c r="C16" s="157" t="s">
        <v>75</v>
      </c>
      <c r="D16" s="147" t="s">
        <v>74</v>
      </c>
      <c r="E16" s="158" t="n">
        <f aca="false">E15+1</f>
        <v>43.8571428571429</v>
      </c>
      <c r="F16" s="161"/>
      <c r="G16" s="161"/>
      <c r="H16" s="161"/>
      <c r="I16" s="162"/>
      <c r="J16" s="152"/>
      <c r="K16" s="154"/>
      <c r="L16" s="154"/>
      <c r="M16" s="154"/>
      <c r="N16" s="154"/>
      <c r="O16" s="154"/>
      <c r="P16" s="155"/>
      <c r="Q16" s="76" t="s">
        <v>54</v>
      </c>
    </row>
    <row r="17" customFormat="false" ht="11.25" hidden="false" customHeight="false" outlineLevel="0" collapsed="false">
      <c r="A17" s="147" t="n">
        <f aca="false">IF(COUNTBLANK(B17)=1," ",COUNTA(B$13:B17))</f>
        <v>2</v>
      </c>
      <c r="B17" s="156" t="s">
        <v>70</v>
      </c>
      <c r="C17" s="157" t="s">
        <v>76</v>
      </c>
      <c r="D17" s="147" t="s">
        <v>77</v>
      </c>
      <c r="E17" s="163" t="n">
        <f aca="false">E14*15.8</f>
        <v>2370</v>
      </c>
      <c r="F17" s="152"/>
      <c r="G17" s="159"/>
      <c r="H17" s="152"/>
      <c r="I17" s="152"/>
      <c r="J17" s="152"/>
      <c r="K17" s="154"/>
      <c r="L17" s="154"/>
      <c r="M17" s="154"/>
      <c r="N17" s="154"/>
      <c r="O17" s="154"/>
      <c r="P17" s="155"/>
      <c r="Q17" s="76" t="s">
        <v>54</v>
      </c>
    </row>
    <row r="18" customFormat="false" ht="11.25" hidden="false" customHeight="false" outlineLevel="0" collapsed="false">
      <c r="A18" s="147" t="str">
        <f aca="false">IF(COUNTBLANK(B18)=1," ",COUNTA(B$13:B18))</f>
        <v> </v>
      </c>
      <c r="B18" s="156"/>
      <c r="C18" s="157" t="s">
        <v>78</v>
      </c>
      <c r="D18" s="147" t="s">
        <v>77</v>
      </c>
      <c r="E18" s="163" t="n">
        <f aca="false">E17</f>
        <v>2370</v>
      </c>
      <c r="F18" s="152"/>
      <c r="G18" s="159"/>
      <c r="H18" s="152"/>
      <c r="I18" s="152"/>
      <c r="J18" s="152"/>
      <c r="K18" s="154"/>
      <c r="L18" s="154"/>
      <c r="M18" s="154"/>
      <c r="N18" s="154"/>
      <c r="O18" s="154"/>
      <c r="P18" s="155"/>
      <c r="Q18" s="76" t="s">
        <v>54</v>
      </c>
    </row>
    <row r="19" customFormat="false" ht="11.25" hidden="false" customHeight="false" outlineLevel="0" collapsed="false">
      <c r="A19" s="147" t="n">
        <f aca="false">IF(COUNTBLANK(B19)=1," ",COUNTA(B$13:B19))</f>
        <v>3</v>
      </c>
      <c r="B19" s="156" t="s">
        <v>70</v>
      </c>
      <c r="C19" s="157" t="s">
        <v>79</v>
      </c>
      <c r="D19" s="147" t="s">
        <v>74</v>
      </c>
      <c r="E19" s="163" t="n">
        <v>1</v>
      </c>
      <c r="F19" s="164"/>
      <c r="G19" s="159"/>
      <c r="H19" s="152"/>
      <c r="I19" s="159"/>
      <c r="J19" s="152"/>
      <c r="K19" s="154"/>
      <c r="L19" s="154"/>
      <c r="M19" s="154"/>
      <c r="N19" s="154"/>
      <c r="O19" s="154"/>
      <c r="P19" s="155"/>
      <c r="Q19" s="76" t="s">
        <v>54</v>
      </c>
    </row>
    <row r="20" customFormat="false" ht="11.25" hidden="false" customHeight="false" outlineLevel="0" collapsed="false">
      <c r="A20" s="147" t="str">
        <f aca="false">IF(COUNTBLANK(B20)=1," ",COUNTA(B$13:B20))</f>
        <v> </v>
      </c>
      <c r="B20" s="156"/>
      <c r="C20" s="165" t="s">
        <v>80</v>
      </c>
      <c r="D20" s="166" t="s">
        <v>81</v>
      </c>
      <c r="E20" s="167" t="n">
        <v>1</v>
      </c>
      <c r="F20" s="168"/>
      <c r="G20" s="159"/>
      <c r="H20" s="168"/>
      <c r="I20" s="168"/>
      <c r="J20" s="168"/>
      <c r="K20" s="154"/>
      <c r="L20" s="154"/>
      <c r="M20" s="154"/>
      <c r="N20" s="154"/>
      <c r="O20" s="154"/>
      <c r="P20" s="155"/>
      <c r="Q20" s="76" t="s">
        <v>54</v>
      </c>
    </row>
    <row r="21" customFormat="false" ht="11.25" hidden="false" customHeight="false" outlineLevel="0" collapsed="false">
      <c r="A21" s="147" t="n">
        <f aca="false">IF(COUNTBLANK(B21)=1," ",COUNTA(B$13:B21))</f>
        <v>4</v>
      </c>
      <c r="B21" s="156" t="s">
        <v>70</v>
      </c>
      <c r="C21" s="157" t="s">
        <v>82</v>
      </c>
      <c r="D21" s="166" t="s">
        <v>81</v>
      </c>
      <c r="E21" s="163" t="n">
        <v>1</v>
      </c>
      <c r="F21" s="168"/>
      <c r="G21" s="159"/>
      <c r="H21" s="168"/>
      <c r="I21" s="168"/>
      <c r="J21" s="168"/>
      <c r="K21" s="154"/>
      <c r="L21" s="154"/>
      <c r="M21" s="154"/>
      <c r="N21" s="154"/>
      <c r="O21" s="154"/>
      <c r="P21" s="155"/>
      <c r="Q21" s="76" t="s">
        <v>54</v>
      </c>
    </row>
    <row r="22" customFormat="false" ht="11.25" hidden="false" customHeight="false" outlineLevel="0" collapsed="false">
      <c r="A22" s="147" t="n">
        <f aca="false">IF(COUNTBLANK(B22)=1," ",COUNTA(B$13:B22))</f>
        <v>5</v>
      </c>
      <c r="B22" s="156" t="s">
        <v>70</v>
      </c>
      <c r="C22" s="157" t="s">
        <v>83</v>
      </c>
      <c r="D22" s="166" t="s">
        <v>81</v>
      </c>
      <c r="E22" s="163" t="n">
        <v>1</v>
      </c>
      <c r="F22" s="168"/>
      <c r="G22" s="159"/>
      <c r="H22" s="168"/>
      <c r="I22" s="168"/>
      <c r="J22" s="168"/>
      <c r="K22" s="154"/>
      <c r="L22" s="154"/>
      <c r="M22" s="154"/>
      <c r="N22" s="154"/>
      <c r="O22" s="154"/>
      <c r="P22" s="155"/>
      <c r="Q22" s="76" t="s">
        <v>54</v>
      </c>
    </row>
    <row r="23" customFormat="false" ht="11.25" hidden="false" customHeight="false" outlineLevel="0" collapsed="false">
      <c r="A23" s="147" t="n">
        <f aca="false">IF(COUNTBLANK(B23)=1," ",COUNTA(B$13:B23))</f>
        <v>6</v>
      </c>
      <c r="B23" s="156" t="s">
        <v>70</v>
      </c>
      <c r="C23" s="169" t="s">
        <v>84</v>
      </c>
      <c r="D23" s="166" t="s">
        <v>81</v>
      </c>
      <c r="E23" s="170" t="n">
        <v>1</v>
      </c>
      <c r="F23" s="168"/>
      <c r="G23" s="159"/>
      <c r="H23" s="168"/>
      <c r="I23" s="168"/>
      <c r="J23" s="168"/>
      <c r="K23" s="154"/>
      <c r="L23" s="154"/>
      <c r="M23" s="154"/>
      <c r="N23" s="154"/>
      <c r="O23" s="154"/>
      <c r="P23" s="155"/>
      <c r="Q23" s="76" t="s">
        <v>54</v>
      </c>
    </row>
    <row r="24" customFormat="false" ht="11.25" hidden="false" customHeight="false" outlineLevel="0" collapsed="false">
      <c r="A24" s="147" t="str">
        <f aca="false">IF(COUNTBLANK(B24)=1," ",COUNTA(B$13:B24))</f>
        <v> </v>
      </c>
      <c r="B24" s="171"/>
      <c r="C24" s="172" t="s">
        <v>85</v>
      </c>
      <c r="D24" s="173"/>
      <c r="E24" s="174"/>
      <c r="F24" s="168"/>
      <c r="G24" s="175"/>
      <c r="H24" s="168"/>
      <c r="I24" s="168"/>
      <c r="J24" s="168"/>
      <c r="K24" s="154"/>
      <c r="L24" s="154"/>
      <c r="M24" s="154"/>
      <c r="N24" s="154"/>
      <c r="O24" s="154"/>
      <c r="P24" s="155"/>
      <c r="Q24" s="76"/>
    </row>
    <row r="25" customFormat="false" ht="33.75" hidden="false" customHeight="false" outlineLevel="0" collapsed="false">
      <c r="A25" s="147" t="n">
        <f aca="false">IF(COUNTBLANK(B25)=1," ",COUNTA(B$13:B25))</f>
        <v>7</v>
      </c>
      <c r="B25" s="176" t="s">
        <v>70</v>
      </c>
      <c r="C25" s="177" t="s">
        <v>86</v>
      </c>
      <c r="D25" s="178" t="s">
        <v>77</v>
      </c>
      <c r="E25" s="179" t="n">
        <f aca="false">SUM(E28:E31)</f>
        <v>1249</v>
      </c>
      <c r="F25" s="168"/>
      <c r="G25" s="153"/>
      <c r="H25" s="168"/>
      <c r="I25" s="168"/>
      <c r="J25" s="180"/>
      <c r="K25" s="181"/>
      <c r="L25" s="182"/>
      <c r="M25" s="182"/>
      <c r="N25" s="182"/>
      <c r="O25" s="182"/>
      <c r="P25" s="182"/>
      <c r="Q25" s="76" t="s">
        <v>54</v>
      </c>
    </row>
    <row r="26" customFormat="false" ht="11.25" hidden="false" customHeight="false" outlineLevel="0" collapsed="false">
      <c r="A26" s="147" t="str">
        <f aca="false">IF(COUNTBLANK(B26)=1," ",COUNTA(B$13:B26))</f>
        <v> </v>
      </c>
      <c r="B26" s="180"/>
      <c r="C26" s="183" t="s">
        <v>87</v>
      </c>
      <c r="D26" s="184" t="s">
        <v>88</v>
      </c>
      <c r="E26" s="168" t="n">
        <f aca="false">ROUNDUP(E25*0.15,2)</f>
        <v>187.35</v>
      </c>
      <c r="F26" s="168"/>
      <c r="G26" s="168"/>
      <c r="H26" s="168"/>
      <c r="I26" s="168"/>
      <c r="J26" s="168"/>
      <c r="K26" s="181"/>
      <c r="L26" s="182"/>
      <c r="M26" s="182"/>
      <c r="N26" s="182"/>
      <c r="O26" s="182"/>
      <c r="P26" s="182"/>
      <c r="Q26" s="76" t="s">
        <v>54</v>
      </c>
    </row>
    <row r="27" customFormat="false" ht="11.25" hidden="false" customHeight="false" outlineLevel="0" collapsed="false">
      <c r="A27" s="147" t="str">
        <f aca="false">IF(COUNTBLANK(B27)=1," ",COUNTA(B$13:B27))</f>
        <v> </v>
      </c>
      <c r="B27" s="180"/>
      <c r="C27" s="183" t="s">
        <v>89</v>
      </c>
      <c r="D27" s="184" t="s">
        <v>88</v>
      </c>
      <c r="E27" s="168" t="n">
        <f aca="false">ROUNDUP(E25*6,2)</f>
        <v>7494</v>
      </c>
      <c r="F27" s="168"/>
      <c r="G27" s="168"/>
      <c r="H27" s="168"/>
      <c r="I27" s="168"/>
      <c r="J27" s="168"/>
      <c r="K27" s="181"/>
      <c r="L27" s="182"/>
      <c r="M27" s="182"/>
      <c r="N27" s="182"/>
      <c r="O27" s="182"/>
      <c r="P27" s="182"/>
      <c r="Q27" s="76" t="s">
        <v>54</v>
      </c>
    </row>
    <row r="28" customFormat="false" ht="45" hidden="false" customHeight="false" outlineLevel="0" collapsed="false">
      <c r="A28" s="147" t="n">
        <f aca="false">IF(COUNTBLANK(B28)=1," ",COUNTA(B$13:B28))</f>
        <v>8</v>
      </c>
      <c r="B28" s="176" t="s">
        <v>70</v>
      </c>
      <c r="C28" s="185" t="s">
        <v>90</v>
      </c>
      <c r="D28" s="186" t="s">
        <v>77</v>
      </c>
      <c r="E28" s="187" t="n">
        <v>98</v>
      </c>
      <c r="F28" s="188"/>
      <c r="G28" s="188"/>
      <c r="H28" s="188"/>
      <c r="I28" s="168"/>
      <c r="J28" s="189"/>
      <c r="K28" s="181"/>
      <c r="L28" s="182"/>
      <c r="M28" s="182"/>
      <c r="N28" s="182"/>
      <c r="O28" s="182"/>
      <c r="P28" s="182"/>
      <c r="Q28" s="76" t="s">
        <v>54</v>
      </c>
    </row>
    <row r="29" customFormat="false" ht="45" hidden="false" customHeight="false" outlineLevel="0" collapsed="false">
      <c r="A29" s="147" t="n">
        <f aca="false">IF(COUNTBLANK(B29)=1," ",COUNTA(B$13:B29))</f>
        <v>9</v>
      </c>
      <c r="B29" s="176" t="s">
        <v>70</v>
      </c>
      <c r="C29" s="185" t="s">
        <v>91</v>
      </c>
      <c r="D29" s="186" t="s">
        <v>77</v>
      </c>
      <c r="E29" s="187" t="n">
        <v>692</v>
      </c>
      <c r="F29" s="188"/>
      <c r="G29" s="188"/>
      <c r="H29" s="188"/>
      <c r="I29" s="168"/>
      <c r="J29" s="189"/>
      <c r="K29" s="181"/>
      <c r="L29" s="182"/>
      <c r="M29" s="182"/>
      <c r="N29" s="182"/>
      <c r="O29" s="182"/>
      <c r="P29" s="182"/>
      <c r="Q29" s="76" t="s">
        <v>54</v>
      </c>
    </row>
    <row r="30" customFormat="false" ht="45" hidden="false" customHeight="false" outlineLevel="0" collapsed="false">
      <c r="A30" s="147" t="n">
        <f aca="false">IF(COUNTBLANK(B30)=1," ",COUNTA(B$13:B30))</f>
        <v>10</v>
      </c>
      <c r="B30" s="176" t="s">
        <v>70</v>
      </c>
      <c r="C30" s="185" t="s">
        <v>92</v>
      </c>
      <c r="D30" s="186" t="s">
        <v>77</v>
      </c>
      <c r="E30" s="188" t="n">
        <f aca="false">128+69</f>
        <v>197</v>
      </c>
      <c r="F30" s="188"/>
      <c r="G30" s="188"/>
      <c r="H30" s="188"/>
      <c r="I30" s="168"/>
      <c r="J30" s="189"/>
      <c r="K30" s="181"/>
      <c r="L30" s="182"/>
      <c r="M30" s="182"/>
      <c r="N30" s="182"/>
      <c r="O30" s="182"/>
      <c r="P30" s="182"/>
      <c r="Q30" s="76" t="s">
        <v>54</v>
      </c>
    </row>
    <row r="31" customFormat="false" ht="45" hidden="false" customHeight="false" outlineLevel="0" collapsed="false">
      <c r="A31" s="147" t="n">
        <f aca="false">IF(COUNTBLANK(B31)=1," ",COUNTA(B$13:B31))</f>
        <v>11</v>
      </c>
      <c r="B31" s="176" t="s">
        <v>70</v>
      </c>
      <c r="C31" s="185" t="s">
        <v>93</v>
      </c>
      <c r="D31" s="186" t="s">
        <v>77</v>
      </c>
      <c r="E31" s="187" t="n">
        <v>262</v>
      </c>
      <c r="F31" s="188"/>
      <c r="G31" s="188"/>
      <c r="H31" s="188"/>
      <c r="I31" s="168"/>
      <c r="J31" s="189"/>
      <c r="K31" s="181"/>
      <c r="L31" s="182"/>
      <c r="M31" s="182"/>
      <c r="N31" s="182"/>
      <c r="O31" s="182"/>
      <c r="P31" s="182"/>
      <c r="Q31" s="76" t="s">
        <v>54</v>
      </c>
    </row>
    <row r="32" customFormat="false" ht="33.75" hidden="false" customHeight="false" outlineLevel="0" collapsed="false">
      <c r="A32" s="147" t="str">
        <f aca="false">IF(COUNTBLANK(B32)=1," ",COUNTA(B$13:B32))</f>
        <v> </v>
      </c>
      <c r="B32" s="180"/>
      <c r="C32" s="180" t="s">
        <v>94</v>
      </c>
      <c r="D32" s="168" t="s">
        <v>95</v>
      </c>
      <c r="E32" s="190" t="n">
        <f aca="false">ROUNDUP(E25*8,2)</f>
        <v>9992</v>
      </c>
      <c r="F32" s="168"/>
      <c r="G32" s="191"/>
      <c r="H32" s="180"/>
      <c r="I32" s="168"/>
      <c r="J32" s="168"/>
      <c r="K32" s="181"/>
      <c r="L32" s="182"/>
      <c r="M32" s="182"/>
      <c r="N32" s="182"/>
      <c r="O32" s="182"/>
      <c r="P32" s="182"/>
      <c r="Q32" s="76" t="s">
        <v>54</v>
      </c>
    </row>
    <row r="33" customFormat="false" ht="22.5" hidden="false" customHeight="false" outlineLevel="0" collapsed="false">
      <c r="A33" s="147" t="n">
        <f aca="false">IF(COUNTBLANK(B33)=1," ",COUNTA(B$13:B33))</f>
        <v>12</v>
      </c>
      <c r="B33" s="192" t="s">
        <v>70</v>
      </c>
      <c r="C33" s="193" t="s">
        <v>96</v>
      </c>
      <c r="D33" s="194" t="s">
        <v>77</v>
      </c>
      <c r="E33" s="179" t="n">
        <f aca="false">820*0.35</f>
        <v>287</v>
      </c>
      <c r="F33" s="159"/>
      <c r="G33" s="159"/>
      <c r="H33" s="159"/>
      <c r="I33" s="159"/>
      <c r="J33" s="159"/>
      <c r="K33" s="154"/>
      <c r="L33" s="154"/>
      <c r="M33" s="154"/>
      <c r="N33" s="154"/>
      <c r="O33" s="154"/>
      <c r="P33" s="155"/>
      <c r="Q33" s="76" t="s">
        <v>54</v>
      </c>
    </row>
    <row r="34" customFormat="false" ht="11.25" hidden="false" customHeight="false" outlineLevel="0" collapsed="false">
      <c r="A34" s="147" t="str">
        <f aca="false">IF(COUNTBLANK(B34)=1," ",COUNTA(B$13:B34))</f>
        <v> </v>
      </c>
      <c r="B34" s="180"/>
      <c r="C34" s="177" t="s">
        <v>97</v>
      </c>
      <c r="D34" s="180" t="s">
        <v>88</v>
      </c>
      <c r="E34" s="168" t="n">
        <f aca="false">E33*0.3</f>
        <v>86.1</v>
      </c>
      <c r="F34" s="159"/>
      <c r="G34" s="159"/>
      <c r="H34" s="159"/>
      <c r="I34" s="159"/>
      <c r="J34" s="159"/>
      <c r="K34" s="154"/>
      <c r="L34" s="154"/>
      <c r="M34" s="154"/>
      <c r="N34" s="154"/>
      <c r="O34" s="154"/>
      <c r="P34" s="155"/>
      <c r="Q34" s="76" t="s">
        <v>54</v>
      </c>
    </row>
    <row r="35" customFormat="false" ht="11.25" hidden="false" customHeight="false" outlineLevel="0" collapsed="false">
      <c r="A35" s="147" t="str">
        <f aca="false">IF(COUNTBLANK(B35)=1," ",COUNTA(B$13:B35))</f>
        <v> </v>
      </c>
      <c r="B35" s="180"/>
      <c r="C35" s="177" t="s">
        <v>98</v>
      </c>
      <c r="D35" s="194" t="s">
        <v>77</v>
      </c>
      <c r="E35" s="168" t="n">
        <f aca="false">E33*1.2</f>
        <v>344.4</v>
      </c>
      <c r="F35" s="159"/>
      <c r="G35" s="159"/>
      <c r="H35" s="159"/>
      <c r="I35" s="159"/>
      <c r="J35" s="159"/>
      <c r="K35" s="154"/>
      <c r="L35" s="154"/>
      <c r="M35" s="154"/>
      <c r="N35" s="154"/>
      <c r="O35" s="154"/>
      <c r="P35" s="155"/>
      <c r="Q35" s="76" t="s">
        <v>54</v>
      </c>
    </row>
    <row r="36" customFormat="false" ht="11.25" hidden="false" customHeight="false" outlineLevel="0" collapsed="false">
      <c r="A36" s="147" t="str">
        <f aca="false">IF(COUNTBLANK(B36)=1," ",COUNTA(B$13:B36))</f>
        <v> </v>
      </c>
      <c r="B36" s="180"/>
      <c r="C36" s="177" t="s">
        <v>99</v>
      </c>
      <c r="D36" s="180" t="s">
        <v>88</v>
      </c>
      <c r="E36" s="168" t="n">
        <f aca="false">E33*5</f>
        <v>1435</v>
      </c>
      <c r="F36" s="159"/>
      <c r="G36" s="159"/>
      <c r="H36" s="159"/>
      <c r="I36" s="159"/>
      <c r="J36" s="159"/>
      <c r="K36" s="154"/>
      <c r="L36" s="154"/>
      <c r="M36" s="154"/>
      <c r="N36" s="154"/>
      <c r="O36" s="154"/>
      <c r="P36" s="155"/>
      <c r="Q36" s="76" t="s">
        <v>54</v>
      </c>
    </row>
    <row r="37" customFormat="false" ht="11.25" hidden="false" customHeight="false" outlineLevel="0" collapsed="false">
      <c r="A37" s="147" t="str">
        <f aca="false">IF(COUNTBLANK(B37)=1," ",COUNTA(B$13:B37))</f>
        <v> </v>
      </c>
      <c r="B37" s="180"/>
      <c r="C37" s="177" t="s">
        <v>100</v>
      </c>
      <c r="D37" s="180" t="s">
        <v>88</v>
      </c>
      <c r="E37" s="168" t="n">
        <f aca="false">E33*4</f>
        <v>1148</v>
      </c>
      <c r="F37" s="168"/>
      <c r="G37" s="168"/>
      <c r="H37" s="195"/>
      <c r="I37" s="188"/>
      <c r="J37" s="188"/>
      <c r="K37" s="154"/>
      <c r="L37" s="154"/>
      <c r="M37" s="154"/>
      <c r="N37" s="154"/>
      <c r="O37" s="154"/>
      <c r="P37" s="155"/>
      <c r="Q37" s="76" t="s">
        <v>54</v>
      </c>
    </row>
    <row r="38" customFormat="false" ht="11.25" hidden="false" customHeight="false" outlineLevel="0" collapsed="false">
      <c r="A38" s="147" t="str">
        <f aca="false">IF(COUNTBLANK(B38)=1," ",COUNTA(B$13:B38))</f>
        <v> </v>
      </c>
      <c r="B38" s="180"/>
      <c r="C38" s="177" t="s">
        <v>101</v>
      </c>
      <c r="D38" s="194" t="s">
        <v>77</v>
      </c>
      <c r="E38" s="168" t="n">
        <f aca="false">E33*1.2</f>
        <v>344.4</v>
      </c>
      <c r="F38" s="168"/>
      <c r="G38" s="168"/>
      <c r="H38" s="195"/>
      <c r="I38" s="188"/>
      <c r="J38" s="188"/>
      <c r="K38" s="154"/>
      <c r="L38" s="154"/>
      <c r="M38" s="154"/>
      <c r="N38" s="154"/>
      <c r="O38" s="154"/>
      <c r="P38" s="155"/>
      <c r="Q38" s="76" t="s">
        <v>54</v>
      </c>
    </row>
    <row r="39" customFormat="false" ht="22.5" hidden="false" customHeight="false" outlineLevel="0" collapsed="false">
      <c r="A39" s="147" t="n">
        <f aca="false">IF(COUNTBLANK(B39)=1," ",COUNTA(B$13:B39))</f>
        <v>13</v>
      </c>
      <c r="B39" s="192" t="s">
        <v>70</v>
      </c>
      <c r="C39" s="177" t="s">
        <v>102</v>
      </c>
      <c r="D39" s="194" t="s">
        <v>77</v>
      </c>
      <c r="E39" s="179" t="n">
        <f aca="false">E33</f>
        <v>287</v>
      </c>
      <c r="F39" s="159"/>
      <c r="G39" s="159"/>
      <c r="H39" s="159"/>
      <c r="I39" s="159"/>
      <c r="J39" s="159"/>
      <c r="K39" s="154"/>
      <c r="L39" s="154"/>
      <c r="M39" s="154"/>
      <c r="N39" s="154"/>
      <c r="O39" s="154"/>
      <c r="P39" s="155"/>
      <c r="Q39" s="76" t="s">
        <v>54</v>
      </c>
    </row>
    <row r="40" customFormat="false" ht="11.25" hidden="false" customHeight="false" outlineLevel="0" collapsed="false">
      <c r="A40" s="147" t="str">
        <f aca="false">IF(COUNTBLANK(B40)=1," ",COUNTA(B$13:B40))</f>
        <v> </v>
      </c>
      <c r="B40" s="180"/>
      <c r="C40" s="177" t="s">
        <v>100</v>
      </c>
      <c r="D40" s="180" t="s">
        <v>88</v>
      </c>
      <c r="E40" s="168" t="n">
        <f aca="false">E39*4</f>
        <v>1148</v>
      </c>
      <c r="F40" s="196"/>
      <c r="G40" s="196"/>
      <c r="H40" s="196"/>
      <c r="I40" s="159"/>
      <c r="J40" s="196"/>
      <c r="K40" s="154"/>
      <c r="L40" s="154"/>
      <c r="M40" s="154"/>
      <c r="N40" s="154"/>
      <c r="O40" s="154"/>
      <c r="P40" s="155"/>
      <c r="Q40" s="76" t="s">
        <v>54</v>
      </c>
    </row>
    <row r="41" customFormat="false" ht="11.25" hidden="false" customHeight="false" outlineLevel="0" collapsed="false">
      <c r="A41" s="147" t="str">
        <f aca="false">IF(COUNTBLANK(B41)=1," ",COUNTA(B$13:B41))</f>
        <v> </v>
      </c>
      <c r="B41" s="180"/>
      <c r="C41" s="177" t="s">
        <v>101</v>
      </c>
      <c r="D41" s="194" t="s">
        <v>77</v>
      </c>
      <c r="E41" s="168" t="n">
        <f aca="false">E39*1.1</f>
        <v>315.7</v>
      </c>
      <c r="F41" s="196"/>
      <c r="G41" s="196"/>
      <c r="H41" s="196"/>
      <c r="I41" s="196"/>
      <c r="J41" s="196"/>
      <c r="K41" s="154"/>
      <c r="L41" s="154"/>
      <c r="M41" s="154"/>
      <c r="N41" s="154"/>
      <c r="O41" s="154"/>
      <c r="P41" s="155"/>
      <c r="Q41" s="76" t="s">
        <v>54</v>
      </c>
    </row>
    <row r="42" customFormat="false" ht="56.25" hidden="false" customHeight="false" outlineLevel="0" collapsed="false">
      <c r="A42" s="147" t="n">
        <f aca="false">IF(COUNTBLANK(B42)=1," ",COUNTA(B$13:B42))</f>
        <v>14</v>
      </c>
      <c r="B42" s="192" t="s">
        <v>70</v>
      </c>
      <c r="C42" s="177" t="s">
        <v>103</v>
      </c>
      <c r="D42" s="194" t="s">
        <v>77</v>
      </c>
      <c r="E42" s="164" t="n">
        <f aca="false">0.3*0.5*4*233</f>
        <v>139.8</v>
      </c>
      <c r="F42" s="159"/>
      <c r="G42" s="159"/>
      <c r="H42" s="159"/>
      <c r="I42" s="159"/>
      <c r="J42" s="159"/>
      <c r="K42" s="154"/>
      <c r="L42" s="154"/>
      <c r="M42" s="154"/>
      <c r="N42" s="154"/>
      <c r="O42" s="154"/>
      <c r="P42" s="155"/>
      <c r="Q42" s="76" t="s">
        <v>54</v>
      </c>
    </row>
    <row r="43" customFormat="false" ht="11.25" hidden="false" customHeight="false" outlineLevel="0" collapsed="false">
      <c r="A43" s="147" t="str">
        <f aca="false">IF(COUNTBLANK(B43)=1," ",COUNTA(B$13:B43))</f>
        <v> </v>
      </c>
      <c r="B43" s="180"/>
      <c r="C43" s="177" t="s">
        <v>100</v>
      </c>
      <c r="D43" s="180" t="s">
        <v>88</v>
      </c>
      <c r="E43" s="168" t="n">
        <f aca="false">E42*5</f>
        <v>699</v>
      </c>
      <c r="F43" s="196"/>
      <c r="G43" s="196"/>
      <c r="H43" s="196"/>
      <c r="I43" s="159"/>
      <c r="J43" s="196"/>
      <c r="K43" s="154"/>
      <c r="L43" s="154"/>
      <c r="M43" s="154"/>
      <c r="N43" s="154"/>
      <c r="O43" s="154"/>
      <c r="P43" s="155"/>
      <c r="Q43" s="76" t="s">
        <v>54</v>
      </c>
    </row>
    <row r="44" customFormat="false" ht="11.25" hidden="false" customHeight="false" outlineLevel="0" collapsed="false">
      <c r="A44" s="147" t="str">
        <f aca="false">IF(COUNTBLANK(B44)=1," ",COUNTA(B$13:B44))</f>
        <v> </v>
      </c>
      <c r="B44" s="180"/>
      <c r="C44" s="177" t="s">
        <v>101</v>
      </c>
      <c r="D44" s="194" t="s">
        <v>77</v>
      </c>
      <c r="E44" s="168" t="n">
        <f aca="false">E42*1.1</f>
        <v>153.78</v>
      </c>
      <c r="F44" s="196"/>
      <c r="G44" s="196"/>
      <c r="H44" s="196"/>
      <c r="I44" s="196"/>
      <c r="J44" s="196"/>
      <c r="K44" s="154"/>
      <c r="L44" s="154"/>
      <c r="M44" s="154"/>
      <c r="N44" s="154"/>
      <c r="O44" s="154"/>
      <c r="P44" s="155"/>
      <c r="Q44" s="76" t="s">
        <v>54</v>
      </c>
    </row>
    <row r="45" customFormat="false" ht="78.75" hidden="false" customHeight="false" outlineLevel="0" collapsed="false">
      <c r="A45" s="197" t="n">
        <f aca="false">IF(COUNTBLANK(B45)=1," ",COUNTA(B$13:B45))</f>
        <v>15</v>
      </c>
      <c r="B45" s="198" t="s">
        <v>70</v>
      </c>
      <c r="C45" s="193" t="s">
        <v>104</v>
      </c>
      <c r="D45" s="199" t="s">
        <v>77</v>
      </c>
      <c r="E45" s="200" t="n">
        <f aca="false">E33+E25</f>
        <v>1536</v>
      </c>
      <c r="F45" s="159"/>
      <c r="G45" s="159"/>
      <c r="H45" s="159"/>
      <c r="I45" s="159"/>
      <c r="J45" s="159"/>
      <c r="K45" s="154"/>
      <c r="L45" s="154"/>
      <c r="M45" s="154"/>
      <c r="N45" s="154"/>
      <c r="O45" s="154"/>
      <c r="P45" s="155"/>
      <c r="Q45" s="76" t="s">
        <v>54</v>
      </c>
    </row>
    <row r="46" customFormat="false" ht="11.25" hidden="false" customHeight="false" outlineLevel="0" collapsed="false">
      <c r="A46" s="150" t="str">
        <f aca="false">IF(COUNTBLANK(B46)=1," ",COUNTA(B$13:B46))</f>
        <v> </v>
      </c>
      <c r="B46" s="201"/>
      <c r="C46" s="202" t="s">
        <v>105</v>
      </c>
      <c r="D46" s="203" t="s">
        <v>88</v>
      </c>
      <c r="E46" s="204" t="n">
        <f aca="false">E45*0.3</f>
        <v>460.8</v>
      </c>
      <c r="F46" s="168"/>
      <c r="G46" s="168"/>
      <c r="H46" s="195"/>
      <c r="I46" s="188"/>
      <c r="J46" s="188"/>
      <c r="K46" s="154"/>
      <c r="L46" s="154"/>
      <c r="M46" s="154"/>
      <c r="N46" s="154"/>
      <c r="O46" s="154"/>
      <c r="P46" s="155"/>
      <c r="Q46" s="76" t="s">
        <v>54</v>
      </c>
    </row>
    <row r="47" customFormat="false" ht="11.25" hidden="false" customHeight="false" outlineLevel="0" collapsed="false">
      <c r="A47" s="147" t="str">
        <f aca="false">IF(COUNTBLANK(B47)=1," ",COUNTA(B$13:B47))</f>
        <v> </v>
      </c>
      <c r="B47" s="205"/>
      <c r="C47" s="206" t="s">
        <v>106</v>
      </c>
      <c r="D47" s="207" t="s">
        <v>88</v>
      </c>
      <c r="E47" s="208" t="n">
        <f aca="false">E45*5</f>
        <v>7680</v>
      </c>
      <c r="F47" s="159"/>
      <c r="G47" s="159"/>
      <c r="H47" s="159"/>
      <c r="I47" s="159"/>
      <c r="J47" s="159"/>
      <c r="K47" s="154"/>
      <c r="L47" s="154"/>
      <c r="M47" s="154"/>
      <c r="N47" s="154"/>
      <c r="O47" s="154"/>
      <c r="P47" s="155"/>
      <c r="Q47" s="76" t="s">
        <v>54</v>
      </c>
    </row>
    <row r="48" customFormat="false" ht="11.25" hidden="false" customHeight="false" outlineLevel="0" collapsed="false">
      <c r="A48" s="147" t="str">
        <f aca="false">IF(COUNTBLANK(B48)=1," ",COUNTA(B$13:B48))</f>
        <v> </v>
      </c>
      <c r="B48" s="205"/>
      <c r="C48" s="206" t="s">
        <v>107</v>
      </c>
      <c r="D48" s="207" t="s">
        <v>108</v>
      </c>
      <c r="E48" s="208" t="n">
        <f aca="false">E45*2.2</f>
        <v>3379.2</v>
      </c>
      <c r="F48" s="159"/>
      <c r="G48" s="159"/>
      <c r="H48" s="159"/>
      <c r="I48" s="159"/>
      <c r="J48" s="159"/>
      <c r="K48" s="154"/>
      <c r="L48" s="154"/>
      <c r="M48" s="154"/>
      <c r="N48" s="154"/>
      <c r="O48" s="154"/>
      <c r="P48" s="155"/>
      <c r="Q48" s="76" t="s">
        <v>54</v>
      </c>
    </row>
    <row r="49" customFormat="false" ht="11.25" hidden="false" customHeight="false" outlineLevel="0" collapsed="false">
      <c r="A49" s="147" t="str">
        <f aca="false">IF(COUNTBLANK(B49)=1," ",COUNTA(B$13:B49))</f>
        <v> </v>
      </c>
      <c r="B49" s="205"/>
      <c r="C49" s="202" t="s">
        <v>105</v>
      </c>
      <c r="D49" s="209" t="s">
        <v>88</v>
      </c>
      <c r="E49" s="210" t="n">
        <f aca="false">E45*0.5</f>
        <v>768</v>
      </c>
      <c r="F49" s="159"/>
      <c r="G49" s="159"/>
      <c r="H49" s="159"/>
      <c r="I49" s="159"/>
      <c r="J49" s="159"/>
      <c r="K49" s="154"/>
      <c r="L49" s="154"/>
      <c r="M49" s="154"/>
      <c r="N49" s="154"/>
      <c r="O49" s="154"/>
      <c r="P49" s="155"/>
      <c r="Q49" s="76" t="s">
        <v>54</v>
      </c>
    </row>
    <row r="50" customFormat="false" ht="11.25" hidden="false" customHeight="false" outlineLevel="0" collapsed="false">
      <c r="A50" s="147" t="str">
        <f aca="false">IF(COUNTBLANK(B50)=1," ",COUNTA(B$13:B50))</f>
        <v> </v>
      </c>
      <c r="B50" s="205"/>
      <c r="C50" s="211" t="s">
        <v>109</v>
      </c>
      <c r="D50" s="212" t="s">
        <v>110</v>
      </c>
      <c r="E50" s="213" t="n">
        <f aca="false">ROUNDUP(E46*0.09,0)</f>
        <v>42</v>
      </c>
      <c r="F50" s="159"/>
      <c r="G50" s="159"/>
      <c r="H50" s="159"/>
      <c r="I50" s="159"/>
      <c r="J50" s="159"/>
      <c r="K50" s="154"/>
      <c r="L50" s="154"/>
      <c r="M50" s="154"/>
      <c r="N50" s="154"/>
      <c r="O50" s="154"/>
      <c r="P50" s="155"/>
      <c r="Q50" s="76" t="s">
        <v>54</v>
      </c>
    </row>
    <row r="51" customFormat="false" ht="22.5" hidden="false" customHeight="false" outlineLevel="0" collapsed="false">
      <c r="A51" s="147" t="str">
        <f aca="false">IF(COUNTBLANK(B51)=1," ",COUNTA(B$13:B51))</f>
        <v> </v>
      </c>
      <c r="B51" s="180"/>
      <c r="C51" s="177" t="s">
        <v>111</v>
      </c>
      <c r="D51" s="214" t="s">
        <v>88</v>
      </c>
      <c r="E51" s="168" t="n">
        <f aca="false">E45*3.8</f>
        <v>5836.8</v>
      </c>
      <c r="F51" s="168"/>
      <c r="G51" s="168"/>
      <c r="H51" s="195"/>
      <c r="I51" s="188"/>
      <c r="J51" s="188"/>
      <c r="K51" s="154"/>
      <c r="L51" s="154"/>
      <c r="M51" s="154"/>
      <c r="N51" s="154"/>
      <c r="O51" s="154"/>
      <c r="P51" s="155"/>
      <c r="Q51" s="76" t="s">
        <v>54</v>
      </c>
    </row>
    <row r="52" customFormat="false" ht="11.25" hidden="false" customHeight="false" outlineLevel="0" collapsed="false">
      <c r="A52" s="147" t="n">
        <f aca="false">IF(COUNTBLANK(B52)=1," ",COUNTA(B$13:B52))</f>
        <v>16</v>
      </c>
      <c r="B52" s="192" t="s">
        <v>70</v>
      </c>
      <c r="C52" s="177" t="s">
        <v>112</v>
      </c>
      <c r="D52" s="180" t="s">
        <v>72</v>
      </c>
      <c r="E52" s="215" t="n">
        <f aca="false">info!T11</f>
        <v>0</v>
      </c>
      <c r="F52" s="188"/>
      <c r="G52" s="159"/>
      <c r="H52" s="188"/>
      <c r="I52" s="188"/>
      <c r="J52" s="188"/>
      <c r="K52" s="154"/>
      <c r="L52" s="154"/>
      <c r="M52" s="154"/>
      <c r="N52" s="154"/>
      <c r="O52" s="154"/>
      <c r="P52" s="155"/>
      <c r="Q52" s="76" t="s">
        <v>54</v>
      </c>
    </row>
    <row r="53" customFormat="false" ht="11.25" hidden="false" customHeight="false" outlineLevel="0" collapsed="false">
      <c r="A53" s="147" t="n">
        <f aca="false">IF(COUNTBLANK(B53)=1," ",COUNTA(B$13:B53))</f>
        <v>17</v>
      </c>
      <c r="B53" s="192" t="s">
        <v>70</v>
      </c>
      <c r="C53" s="177" t="s">
        <v>113</v>
      </c>
      <c r="D53" s="180" t="s">
        <v>72</v>
      </c>
      <c r="E53" s="215" t="n">
        <f aca="false">info!U11</f>
        <v>0</v>
      </c>
      <c r="F53" s="188"/>
      <c r="G53" s="159"/>
      <c r="H53" s="188"/>
      <c r="I53" s="188"/>
      <c r="J53" s="188"/>
      <c r="K53" s="154"/>
      <c r="L53" s="154"/>
      <c r="M53" s="154"/>
      <c r="N53" s="154"/>
      <c r="O53" s="154"/>
      <c r="P53" s="155"/>
      <c r="Q53" s="76" t="s">
        <v>54</v>
      </c>
    </row>
    <row r="54" customFormat="false" ht="11.25" hidden="false" customHeight="false" outlineLevel="0" collapsed="false">
      <c r="A54" s="147" t="n">
        <f aca="false">IF(COUNTBLANK(B54)=1," ",COUNTA(B$13:B54))</f>
        <v>18</v>
      </c>
      <c r="B54" s="192" t="s">
        <v>70</v>
      </c>
      <c r="C54" s="177" t="s">
        <v>114</v>
      </c>
      <c r="D54" s="180" t="s">
        <v>72</v>
      </c>
      <c r="E54" s="215" t="n">
        <f aca="false">info!V11</f>
        <v>0</v>
      </c>
      <c r="F54" s="188"/>
      <c r="G54" s="159"/>
      <c r="H54" s="188"/>
      <c r="I54" s="188"/>
      <c r="J54" s="188"/>
      <c r="K54" s="154"/>
      <c r="L54" s="154"/>
      <c r="M54" s="154"/>
      <c r="N54" s="154"/>
      <c r="O54" s="154"/>
      <c r="P54" s="155"/>
      <c r="Q54" s="76" t="s">
        <v>54</v>
      </c>
    </row>
    <row r="55" customFormat="false" ht="11.25" hidden="false" customHeight="false" outlineLevel="0" collapsed="false">
      <c r="A55" s="147" t="n">
        <f aca="false">IF(COUNTBLANK(B55)=1," ",COUNTA(B$13:B55))</f>
        <v>19</v>
      </c>
      <c r="B55" s="192" t="s">
        <v>70</v>
      </c>
      <c r="C55" s="216" t="s">
        <v>115</v>
      </c>
      <c r="D55" s="217" t="s">
        <v>72</v>
      </c>
      <c r="E55" s="215" t="n">
        <f aca="false">info!W11</f>
        <v>0</v>
      </c>
      <c r="F55" s="188"/>
      <c r="G55" s="159"/>
      <c r="H55" s="188"/>
      <c r="I55" s="188"/>
      <c r="J55" s="188"/>
      <c r="K55" s="154"/>
      <c r="L55" s="154"/>
      <c r="M55" s="154"/>
      <c r="N55" s="154"/>
      <c r="O55" s="154"/>
      <c r="P55" s="155"/>
      <c r="Q55" s="76" t="s">
        <v>54</v>
      </c>
    </row>
    <row r="56" customFormat="false" ht="11.25" hidden="false" customHeight="false" outlineLevel="0" collapsed="false">
      <c r="A56" s="147" t="n">
        <f aca="false">IF(COUNTBLANK(B56)=1," ",COUNTA(B$13:B56))</f>
        <v>20</v>
      </c>
      <c r="B56" s="192" t="s">
        <v>70</v>
      </c>
      <c r="C56" s="216" t="s">
        <v>116</v>
      </c>
      <c r="D56" s="217" t="s">
        <v>72</v>
      </c>
      <c r="E56" s="215" t="n">
        <f aca="false">info!X11</f>
        <v>0</v>
      </c>
      <c r="F56" s="188"/>
      <c r="G56" s="159"/>
      <c r="H56" s="188"/>
      <c r="I56" s="188"/>
      <c r="J56" s="188"/>
      <c r="K56" s="154"/>
      <c r="L56" s="154"/>
      <c r="M56" s="154"/>
      <c r="N56" s="154"/>
      <c r="O56" s="154"/>
      <c r="P56" s="155"/>
      <c r="Q56" s="76" t="s">
        <v>54</v>
      </c>
    </row>
    <row r="57" customFormat="false" ht="11.25" hidden="false" customHeight="false" outlineLevel="0" collapsed="false">
      <c r="A57" s="147" t="n">
        <f aca="false">IF(COUNTBLANK(B57)=1," ",COUNTA(B$13:B57))</f>
        <v>21</v>
      </c>
      <c r="B57" s="192" t="s">
        <v>70</v>
      </c>
      <c r="C57" s="218" t="s">
        <v>117</v>
      </c>
      <c r="D57" s="180" t="s">
        <v>72</v>
      </c>
      <c r="E57" s="219" t="n">
        <v>150</v>
      </c>
      <c r="F57" s="188"/>
      <c r="G57" s="159"/>
      <c r="H57" s="188"/>
      <c r="I57" s="188"/>
      <c r="J57" s="188"/>
      <c r="K57" s="154"/>
      <c r="L57" s="154"/>
      <c r="M57" s="154"/>
      <c r="N57" s="154"/>
      <c r="O57" s="154"/>
      <c r="P57" s="155"/>
      <c r="Q57" s="76" t="s">
        <v>54</v>
      </c>
    </row>
    <row r="58" customFormat="false" ht="11.25" hidden="false" customHeight="false" outlineLevel="0" collapsed="false">
      <c r="A58" s="147" t="n">
        <f aca="false">IF(COUNTBLANK(B58)=1," ",COUNTA(B$13:B58))</f>
        <v>22</v>
      </c>
      <c r="B58" s="192" t="s">
        <v>70</v>
      </c>
      <c r="C58" s="177" t="s">
        <v>118</v>
      </c>
      <c r="D58" s="178" t="s">
        <v>72</v>
      </c>
      <c r="E58" s="215" t="n">
        <f aca="false">16*4</f>
        <v>64</v>
      </c>
      <c r="F58" s="188"/>
      <c r="G58" s="159"/>
      <c r="H58" s="188"/>
      <c r="I58" s="188"/>
      <c r="J58" s="188"/>
      <c r="K58" s="154"/>
      <c r="L58" s="154"/>
      <c r="M58" s="154"/>
      <c r="N58" s="154"/>
      <c r="O58" s="154"/>
      <c r="P58" s="155"/>
      <c r="Q58" s="76" t="s">
        <v>54</v>
      </c>
    </row>
    <row r="59" customFormat="false" ht="11.25" hidden="false" customHeight="false" outlineLevel="0" collapsed="false">
      <c r="A59" s="147" t="n">
        <f aca="false">IF(COUNTBLANK(B59)=1," ",COUNTA(B$13:B59))</f>
        <v>23</v>
      </c>
      <c r="B59" s="156" t="s">
        <v>70</v>
      </c>
      <c r="C59" s="177" t="s">
        <v>119</v>
      </c>
      <c r="D59" s="168" t="s">
        <v>120</v>
      </c>
      <c r="E59" s="190" t="n">
        <v>1</v>
      </c>
      <c r="F59" s="152"/>
      <c r="G59" s="159"/>
      <c r="H59" s="220"/>
      <c r="I59" s="152"/>
      <c r="J59" s="152"/>
      <c r="K59" s="154"/>
      <c r="L59" s="154"/>
      <c r="M59" s="154"/>
      <c r="N59" s="154"/>
      <c r="O59" s="154"/>
      <c r="P59" s="155"/>
      <c r="Q59" s="76" t="s">
        <v>54</v>
      </c>
    </row>
    <row r="60" customFormat="false" ht="101.25" hidden="false" customHeight="false" outlineLevel="0" collapsed="false">
      <c r="A60" s="180" t="n">
        <f aca="false">IF(COUNTBLANK(B60)=1," ",COUNTA($B$13:B60))</f>
        <v>24</v>
      </c>
      <c r="B60" s="156" t="s">
        <v>70</v>
      </c>
      <c r="C60" s="177" t="s">
        <v>121</v>
      </c>
      <c r="D60" s="178" t="s">
        <v>122</v>
      </c>
      <c r="E60" s="194" t="n">
        <v>3</v>
      </c>
      <c r="F60" s="196"/>
      <c r="G60" s="159"/>
      <c r="H60" s="196"/>
      <c r="I60" s="196"/>
      <c r="J60" s="196"/>
      <c r="K60" s="154"/>
      <c r="L60" s="154"/>
      <c r="M60" s="154"/>
      <c r="N60" s="154"/>
      <c r="O60" s="154"/>
      <c r="P60" s="155"/>
      <c r="Q60" s="76" t="s">
        <v>54</v>
      </c>
    </row>
    <row r="61" customFormat="false" ht="11.25" hidden="false" customHeight="false" outlineLevel="0" collapsed="false">
      <c r="A61" s="147" t="n">
        <f aca="false">IF(COUNTBLANK(B61)=1," ",COUNTA(B$13:B61))</f>
        <v>25</v>
      </c>
      <c r="B61" s="156" t="s">
        <v>70</v>
      </c>
      <c r="C61" s="221" t="s">
        <v>123</v>
      </c>
      <c r="D61" s="183" t="s">
        <v>124</v>
      </c>
      <c r="E61" s="222" t="n">
        <f aca="false">E25*0.05</f>
        <v>62.45</v>
      </c>
      <c r="F61" s="220"/>
      <c r="G61" s="159"/>
      <c r="H61" s="223"/>
      <c r="I61" s="224"/>
      <c r="J61" s="220"/>
      <c r="K61" s="154"/>
      <c r="L61" s="154"/>
      <c r="M61" s="154"/>
      <c r="N61" s="154"/>
      <c r="O61" s="154"/>
      <c r="P61" s="155"/>
      <c r="Q61" s="76" t="s">
        <v>54</v>
      </c>
    </row>
    <row r="62" customFormat="false" ht="11.25" hidden="false" customHeight="false" outlineLevel="0" collapsed="false">
      <c r="A62" s="147" t="str">
        <f aca="false">IF(COUNTBLANK(B62)=1," ",COUNTA(B$13:B62))</f>
        <v> </v>
      </c>
      <c r="B62" s="156"/>
      <c r="C62" s="221" t="s">
        <v>125</v>
      </c>
      <c r="D62" s="183" t="s">
        <v>95</v>
      </c>
      <c r="E62" s="225" t="n">
        <f aca="false">ROUNDUP(E61/14,0)</f>
        <v>5</v>
      </c>
      <c r="F62" s="220"/>
      <c r="G62" s="220"/>
      <c r="H62" s="223"/>
      <c r="I62" s="224"/>
      <c r="J62" s="220"/>
      <c r="K62" s="154"/>
      <c r="L62" s="154"/>
      <c r="M62" s="154"/>
      <c r="N62" s="154"/>
      <c r="O62" s="154"/>
      <c r="P62" s="155"/>
      <c r="Q62" s="76" t="s">
        <v>54</v>
      </c>
    </row>
    <row r="63" customFormat="false" ht="12" hidden="false" customHeight="true" outlineLevel="0" collapsed="false">
      <c r="A63" s="226" t="s">
        <v>126</v>
      </c>
      <c r="B63" s="226"/>
      <c r="C63" s="226"/>
      <c r="D63" s="226"/>
      <c r="E63" s="226"/>
      <c r="F63" s="226"/>
      <c r="G63" s="226"/>
      <c r="H63" s="226"/>
      <c r="I63" s="226"/>
      <c r="J63" s="226"/>
      <c r="K63" s="226"/>
      <c r="L63" s="227" t="n">
        <f aca="false">SUM(L14:L62)</f>
        <v>0</v>
      </c>
      <c r="M63" s="227" t="n">
        <f aca="false">SUM(M14:M62)</f>
        <v>0</v>
      </c>
      <c r="N63" s="227" t="n">
        <f aca="false">SUM(N14:N62)</f>
        <v>0</v>
      </c>
      <c r="O63" s="227" t="n">
        <f aca="false">SUM(O14:O62)</f>
        <v>0</v>
      </c>
      <c r="P63" s="227" t="n">
        <f aca="false">SUM(P14:P62)</f>
        <v>0</v>
      </c>
      <c r="Q63" s="228"/>
    </row>
    <row r="64" customFormat="false" ht="11.25" hidden="false" customHeight="false" outlineLevel="0" collapsed="false">
      <c r="A64" s="33"/>
      <c r="B64" s="33"/>
      <c r="C64" s="33"/>
      <c r="D64" s="33"/>
      <c r="E64" s="33"/>
      <c r="F64" s="33"/>
      <c r="G64" s="33"/>
      <c r="H64" s="33"/>
      <c r="I64" s="33"/>
      <c r="J64" s="33"/>
      <c r="K64" s="33"/>
      <c r="L64" s="33"/>
      <c r="M64" s="33"/>
      <c r="N64" s="33"/>
      <c r="O64" s="33"/>
      <c r="P64" s="33"/>
    </row>
    <row r="65" customFormat="false" ht="11.25" hidden="false" customHeight="false" outlineLevel="0" collapsed="false">
      <c r="A65" s="33"/>
      <c r="B65" s="33"/>
      <c r="C65" s="33"/>
      <c r="D65" s="33"/>
      <c r="E65" s="33"/>
      <c r="F65" s="33"/>
      <c r="G65" s="33"/>
      <c r="H65" s="33"/>
      <c r="I65" s="33"/>
      <c r="J65" s="33"/>
      <c r="K65" s="33"/>
      <c r="L65" s="33"/>
      <c r="M65" s="33"/>
      <c r="N65" s="33"/>
      <c r="O65" s="33"/>
      <c r="P65" s="33"/>
    </row>
    <row r="66" customFormat="false" ht="11.25" hidden="false" customHeight="false" outlineLevel="0" collapsed="false">
      <c r="A66" s="1" t="s">
        <v>19</v>
      </c>
      <c r="B66" s="33"/>
      <c r="C66" s="45" t="n">
        <f aca="false">'Kops n'!C31:H31</f>
        <v>0</v>
      </c>
      <c r="D66" s="45"/>
      <c r="E66" s="45"/>
      <c r="F66" s="45"/>
      <c r="G66" s="45"/>
      <c r="H66" s="45"/>
      <c r="I66" s="33"/>
      <c r="J66" s="33"/>
      <c r="K66" s="33"/>
      <c r="L66" s="33"/>
      <c r="M66" s="33"/>
      <c r="N66" s="33"/>
      <c r="O66" s="33"/>
      <c r="P66" s="33"/>
    </row>
    <row r="67" customFormat="false" ht="11.25" hidden="false" customHeight="true" outlineLevel="0" collapsed="false">
      <c r="A67" s="33"/>
      <c r="B67" s="33"/>
      <c r="C67" s="31" t="s">
        <v>20</v>
      </c>
      <c r="D67" s="31"/>
      <c r="E67" s="31"/>
      <c r="F67" s="31"/>
      <c r="G67" s="31"/>
      <c r="H67" s="31"/>
      <c r="I67" s="33"/>
      <c r="J67" s="33"/>
      <c r="K67" s="33"/>
      <c r="L67" s="33"/>
      <c r="M67" s="33"/>
      <c r="N67" s="33"/>
      <c r="O67" s="33"/>
      <c r="P67" s="33"/>
    </row>
    <row r="68" customFormat="false" ht="11.25" hidden="false" customHeight="false" outlineLevel="0" collapsed="false">
      <c r="A68" s="33"/>
      <c r="B68" s="33"/>
      <c r="C68" s="33"/>
      <c r="D68" s="33"/>
      <c r="E68" s="33"/>
      <c r="F68" s="33"/>
      <c r="G68" s="33"/>
      <c r="H68" s="33"/>
      <c r="I68" s="33"/>
      <c r="J68" s="33"/>
      <c r="K68" s="33"/>
      <c r="L68" s="33"/>
      <c r="M68" s="33"/>
      <c r="N68" s="33"/>
      <c r="O68" s="33"/>
      <c r="P68" s="33"/>
    </row>
    <row r="69" customFormat="false" ht="11.25" hidden="false" customHeight="false" outlineLevel="0" collapsed="false">
      <c r="A69" s="96" t="str">
        <f aca="false">'Kops n'!A34:D34</f>
        <v>Tāme sastādīta:</v>
      </c>
      <c r="B69" s="96"/>
      <c r="C69" s="96"/>
      <c r="D69" s="96"/>
      <c r="E69" s="33"/>
      <c r="F69" s="33"/>
      <c r="G69" s="33"/>
      <c r="H69" s="33"/>
      <c r="I69" s="33"/>
      <c r="J69" s="33"/>
      <c r="K69" s="33"/>
      <c r="L69" s="33"/>
      <c r="M69" s="33"/>
      <c r="N69" s="33"/>
      <c r="O69" s="33"/>
      <c r="P69" s="33"/>
    </row>
    <row r="70" customFormat="false" ht="11.25" hidden="false" customHeight="false" outlineLevel="0" collapsed="false">
      <c r="A70" s="33"/>
      <c r="B70" s="33"/>
      <c r="C70" s="33"/>
      <c r="D70" s="33"/>
      <c r="E70" s="33"/>
      <c r="F70" s="33"/>
      <c r="G70" s="33"/>
      <c r="H70" s="33"/>
      <c r="I70" s="33"/>
      <c r="J70" s="33"/>
      <c r="K70" s="33"/>
      <c r="L70" s="33"/>
      <c r="M70" s="33"/>
      <c r="N70" s="33"/>
      <c r="O70" s="33"/>
      <c r="P70" s="33"/>
    </row>
    <row r="71" customFormat="false" ht="11.25" hidden="false" customHeight="false" outlineLevel="0" collapsed="false">
      <c r="A71" s="1" t="s">
        <v>48</v>
      </c>
      <c r="B71" s="33"/>
      <c r="C71" s="45" t="n">
        <f aca="false">'Kops n'!C36:H36</f>
        <v>0</v>
      </c>
      <c r="D71" s="45"/>
      <c r="E71" s="45"/>
      <c r="F71" s="45"/>
      <c r="G71" s="45"/>
      <c r="H71" s="45"/>
      <c r="I71" s="33"/>
      <c r="J71" s="33"/>
      <c r="K71" s="33"/>
      <c r="L71" s="33"/>
      <c r="M71" s="33"/>
      <c r="N71" s="33"/>
      <c r="O71" s="33"/>
      <c r="P71" s="33"/>
    </row>
    <row r="72" customFormat="false" ht="11.25" hidden="false" customHeight="true" outlineLevel="0" collapsed="false">
      <c r="A72" s="33"/>
      <c r="B72" s="33"/>
      <c r="C72" s="31" t="s">
        <v>20</v>
      </c>
      <c r="D72" s="31"/>
      <c r="E72" s="31"/>
      <c r="F72" s="31"/>
      <c r="G72" s="31"/>
      <c r="H72" s="31"/>
      <c r="I72" s="33"/>
      <c r="J72" s="33"/>
      <c r="K72" s="33"/>
      <c r="L72" s="33"/>
      <c r="M72" s="33"/>
      <c r="N72" s="33"/>
      <c r="O72" s="33"/>
      <c r="P72" s="33"/>
    </row>
    <row r="73" customFormat="false" ht="11.25" hidden="false" customHeight="false" outlineLevel="0" collapsed="false">
      <c r="A73" s="33"/>
      <c r="B73" s="33"/>
      <c r="C73" s="33"/>
      <c r="D73" s="33"/>
      <c r="E73" s="33"/>
      <c r="F73" s="33"/>
      <c r="G73" s="33"/>
      <c r="H73" s="33"/>
      <c r="I73" s="33"/>
      <c r="J73" s="33"/>
      <c r="K73" s="33"/>
      <c r="L73" s="33"/>
      <c r="M73" s="33"/>
      <c r="N73" s="33"/>
      <c r="O73" s="33"/>
      <c r="P73" s="33"/>
    </row>
    <row r="74" customFormat="false" ht="11.25" hidden="false" customHeight="false" outlineLevel="0" collapsed="false">
      <c r="A74" s="97" t="s">
        <v>21</v>
      </c>
      <c r="B74" s="98"/>
      <c r="C74" s="99" t="n">
        <f aca="false">'Kops n'!C39</f>
        <v>0</v>
      </c>
      <c r="D74" s="98"/>
      <c r="E74" s="33"/>
      <c r="F74" s="33"/>
      <c r="G74" s="33"/>
      <c r="H74" s="33"/>
      <c r="I74" s="33"/>
      <c r="J74" s="33"/>
      <c r="K74" s="33"/>
      <c r="L74" s="33"/>
      <c r="M74" s="33"/>
      <c r="N74" s="33"/>
      <c r="O74" s="33"/>
      <c r="P74" s="33"/>
    </row>
    <row r="75" customFormat="false" ht="11.25" hidden="false" customHeight="false" outlineLevel="0" collapsed="false">
      <c r="A75" s="33"/>
      <c r="B75" s="33"/>
      <c r="C75" s="33"/>
      <c r="D75" s="33"/>
      <c r="E75" s="33"/>
      <c r="F75" s="33"/>
      <c r="G75" s="33"/>
      <c r="H75" s="33"/>
      <c r="I75" s="33"/>
      <c r="J75" s="33"/>
      <c r="K75" s="33"/>
      <c r="L75" s="33"/>
      <c r="M75" s="33"/>
      <c r="N75" s="33"/>
      <c r="O75" s="33"/>
      <c r="P75" s="33"/>
    </row>
  </sheetData>
  <mergeCells count="23">
    <mergeCell ref="C2:I2"/>
    <mergeCell ref="C3:I3"/>
    <mergeCell ref="C4:I4"/>
    <mergeCell ref="D5:L5"/>
    <mergeCell ref="D6:L6"/>
    <mergeCell ref="D7:L7"/>
    <mergeCell ref="D8:L8"/>
    <mergeCell ref="A9:F9"/>
    <mergeCell ref="J9:M9"/>
    <mergeCell ref="N9:O9"/>
    <mergeCell ref="A12:A13"/>
    <mergeCell ref="B12:B13"/>
    <mergeCell ref="C12:C13"/>
    <mergeCell ref="D12:D13"/>
    <mergeCell ref="E12:E13"/>
    <mergeCell ref="F12:K12"/>
    <mergeCell ref="L12:P12"/>
    <mergeCell ref="A63:K63"/>
    <mergeCell ref="C66:H66"/>
    <mergeCell ref="C67:H67"/>
    <mergeCell ref="A69:D69"/>
    <mergeCell ref="C71:H71"/>
    <mergeCell ref="C72:H72"/>
  </mergeCells>
  <conditionalFormatting sqref="D1 H14:H62 K14:Q62">
    <cfRule type="cellIs" priority="2" operator="equal" aboveAverage="0" equalAverage="0" bottom="0" percent="0" rank="0" text="" dxfId="0">
      <formula>0</formula>
    </cfRule>
  </conditionalFormatting>
  <conditionalFormatting sqref="N9:O9 A14:G62 I14:J62">
    <cfRule type="cellIs" priority="3" operator="equal" aboveAverage="0" equalAverage="0" bottom="0" percent="0" rank="0" text="" dxfId="1">
      <formula>0</formula>
    </cfRule>
  </conditionalFormatting>
  <conditionalFormatting sqref="A9:F9">
    <cfRule type="containsText" priority="4" operator="containsText" aboveAverage="0" equalAverage="0" bottom="0" percent="0" rank="0" text="Tāme sastādīta  20__. gada tirgus cenās, pamatojoties uz ___ daļas rasējumiem" dxfId="3">
      <formula>NOT(ISERROR(SEARCH("Tāme sastādīta  20__. gada tirgus cenās, pamatojoties uz ___ daļas rasējumiem",A9)))</formula>
    </cfRule>
  </conditionalFormatting>
  <conditionalFormatting sqref="C2:I2">
    <cfRule type="cellIs" priority="5" operator="equal" aboveAverage="0" equalAverage="0" bottom="0" percent="0" rank="0" text="" dxfId="3">
      <formula>0</formula>
    </cfRule>
  </conditionalFormatting>
  <conditionalFormatting sqref="A63:K63">
    <cfRule type="containsText" priority="6" operator="containsText" aboveAverage="0" equalAverage="0" bottom="0" percent="0" rank="0" text="Tiešās izmaksas kopā, t. sk. darba devēja sociālais nodoklis __.__% " dxfId="3">
      <formula>NOT(ISERROR(SEARCH("Tiešās izmaksas kopā, t. sk. darba devēja sociālais nodoklis __.__% ",A63)))</formula>
    </cfRule>
  </conditionalFormatting>
  <conditionalFormatting sqref="C71:H71">
    <cfRule type="cellIs" priority="7" operator="equal" aboveAverage="0" equalAverage="0" bottom="0" percent="0" rank="0" text="" dxfId="0">
      <formula>0</formula>
    </cfRule>
  </conditionalFormatting>
  <conditionalFormatting sqref="C66:H66">
    <cfRule type="cellIs" priority="8" operator="equal" aboveAverage="0" equalAverage="0" bottom="0" percent="0" rank="0" text="" dxfId="0">
      <formula>0</formula>
    </cfRule>
  </conditionalFormatting>
  <conditionalFormatting sqref="L63:P63">
    <cfRule type="cellIs" priority="9" operator="equal" aboveAverage="0" equalAverage="0" bottom="0" percent="0" rank="0" text="" dxfId="1">
      <formula>0</formula>
    </cfRule>
  </conditionalFormatting>
  <conditionalFormatting sqref="C4:I4">
    <cfRule type="cellIs" priority="10" operator="equal" aboveAverage="0" equalAverage="0" bottom="0" percent="0" rank="0" text="" dxfId="3">
      <formula>0</formula>
    </cfRule>
  </conditionalFormatting>
  <conditionalFormatting sqref="D5:L8">
    <cfRule type="cellIs" priority="11" operator="equal" aboveAverage="0" equalAverage="0" bottom="0" percent="0" rank="0" text="" dxfId="1">
      <formula>0</formula>
    </cfRule>
  </conditionalFormatting>
  <conditionalFormatting sqref="F33:G36 I33:J36">
    <cfRule type="cellIs" priority="12" operator="equal" aboveAverage="0" equalAverage="0" bottom="0" percent="0" rank="0" text="" dxfId="1">
      <formula>0</formula>
    </cfRule>
  </conditionalFormatting>
  <conditionalFormatting sqref="H33:H36">
    <cfRule type="cellIs" priority="13" operator="equal" aboveAverage="0" equalAverage="0" bottom="0" percent="0" rank="0" text="" dxfId="0">
      <formula>0</formula>
    </cfRule>
  </conditionalFormatting>
  <conditionalFormatting sqref="G33">
    <cfRule type="cellIs" priority="14" operator="equal" aboveAverage="0" equalAverage="0" bottom="0" percent="0" rank="0" text="" dxfId="1">
      <formula>0</formula>
    </cfRule>
  </conditionalFormatting>
  <conditionalFormatting sqref="F39:G41 I39:J41">
    <cfRule type="cellIs" priority="15" operator="equal" aboveAverage="0" equalAverage="0" bottom="0" percent="0" rank="0" text="" dxfId="1">
      <formula>0</formula>
    </cfRule>
  </conditionalFormatting>
  <conditionalFormatting sqref="H39:H41">
    <cfRule type="cellIs" priority="16" operator="equal" aboveAverage="0" equalAverage="0" bottom="0" percent="0" rank="0" text="" dxfId="0">
      <formula>0</formula>
    </cfRule>
  </conditionalFormatting>
  <conditionalFormatting sqref="G39">
    <cfRule type="cellIs" priority="17" operator="equal" aboveAverage="0" equalAverage="0" bottom="0" percent="0" rank="0" text="" dxfId="1">
      <formula>0</formula>
    </cfRule>
  </conditionalFormatting>
  <conditionalFormatting sqref="F42:G51 I42:J51">
    <cfRule type="cellIs" priority="18" operator="equal" aboveAverage="0" equalAverage="0" bottom="0" percent="0" rank="0" text="" dxfId="1">
      <formula>0</formula>
    </cfRule>
  </conditionalFormatting>
  <conditionalFormatting sqref="H42:H51">
    <cfRule type="cellIs" priority="19" operator="equal" aboveAverage="0" equalAverage="0" bottom="0" percent="0" rank="0" text="" dxfId="0">
      <formula>0</formula>
    </cfRule>
  </conditionalFormatting>
  <conditionalFormatting sqref="G42">
    <cfRule type="cellIs" priority="20" operator="equal" aboveAverage="0" equalAverage="0" bottom="0" percent="0" rank="0" text="" dxfId="1">
      <formula>0</formula>
    </cfRule>
  </conditionalFormatting>
  <conditionalFormatting sqref="F52:H57 J52:J57">
    <cfRule type="cellIs" priority="21" operator="equal" aboveAverage="0" equalAverage="0" bottom="0" percent="0" rank="0" text="" dxfId="0">
      <formula>0</formula>
    </cfRule>
  </conditionalFormatting>
  <conditionalFormatting sqref="I52:I57">
    <cfRule type="cellIs" priority="22" operator="equal" aboveAverage="0" equalAverage="0" bottom="0" percent="0" rank="0" text="" dxfId="1">
      <formula>0</formula>
    </cfRule>
  </conditionalFormatting>
  <conditionalFormatting sqref="F52:G57 I52:J57">
    <cfRule type="cellIs" priority="23" operator="equal" aboveAverage="0" equalAverage="0" bottom="0" percent="0" rank="0" text="" dxfId="0">
      <formula>0</formula>
    </cfRule>
  </conditionalFormatting>
  <conditionalFormatting sqref="H52:H57">
    <cfRule type="cellIs" priority="24" operator="equal" aboveAverage="0" equalAverage="0" bottom="0" percent="0" rank="0" text="" dxfId="1">
      <formula>0</formula>
    </cfRule>
  </conditionalFormatting>
  <conditionalFormatting sqref="F58:H58 J58">
    <cfRule type="cellIs" priority="25" operator="equal" aboveAverage="0" equalAverage="0" bottom="0" percent="0" rank="0" text="" dxfId="0">
      <formula>0</formula>
    </cfRule>
  </conditionalFormatting>
  <conditionalFormatting sqref="I58">
    <cfRule type="cellIs" priority="26" operator="equal" aboveAverage="0" equalAverage="0" bottom="0" percent="0" rank="0" text="" dxfId="1">
      <formula>0</formula>
    </cfRule>
  </conditionalFormatting>
  <conditionalFormatting sqref="F58:G58 I58:J58">
    <cfRule type="cellIs" priority="27" operator="equal" aboveAverage="0" equalAverage="0" bottom="0" percent="0" rank="0" text="" dxfId="0">
      <formula>0</formula>
    </cfRule>
  </conditionalFormatting>
  <conditionalFormatting sqref="H58">
    <cfRule type="cellIs" priority="28" operator="equal" aboveAverage="0" equalAverage="0" bottom="0" percent="0" rank="0" text="" dxfId="1">
      <formula>0</formula>
    </cfRule>
  </conditionalFormatting>
  <conditionalFormatting sqref="F59:H59 J59">
    <cfRule type="cellIs" priority="29" operator="equal" aboveAverage="0" equalAverage="0" bottom="0" percent="0" rank="0" text="" dxfId="0">
      <formula>0</formula>
    </cfRule>
  </conditionalFormatting>
  <conditionalFormatting sqref="I59">
    <cfRule type="cellIs" priority="30" operator="equal" aboveAverage="0" equalAverage="0" bottom="0" percent="0" rank="0" text="" dxfId="1">
      <formula>0</formula>
    </cfRule>
  </conditionalFormatting>
  <conditionalFormatting sqref="F59:G59 I59:J59">
    <cfRule type="cellIs" priority="31" operator="equal" aboveAverage="0" equalAverage="0" bottom="0" percent="0" rank="0" text="" dxfId="0">
      <formula>0</formula>
    </cfRule>
  </conditionalFormatting>
  <conditionalFormatting sqref="H59">
    <cfRule type="cellIs" priority="32" operator="equal" aboveAverage="0" equalAverage="0" bottom="0" percent="0" rank="0" text="" dxfId="1">
      <formula>0</formula>
    </cfRule>
  </conditionalFormatting>
  <conditionalFormatting sqref="F60:G60 I60:J60">
    <cfRule type="cellIs" priority="33" operator="equal" aboveAverage="0" equalAverage="0" bottom="0" percent="0" rank="0" text="" dxfId="1">
      <formula>0</formula>
    </cfRule>
  </conditionalFormatting>
  <conditionalFormatting sqref="H60">
    <cfRule type="cellIs" priority="34" operator="equal" aboveAverage="0" equalAverage="0" bottom="0" percent="0" rank="0" text="" dxfId="0">
      <formula>0</formula>
    </cfRule>
  </conditionalFormatting>
  <conditionalFormatting sqref="G60">
    <cfRule type="cellIs" priority="35" operator="equal" aboveAverage="0" equalAverage="0" bottom="0" percent="0" rank="0" text="" dxfId="1">
      <formula>0</formula>
    </cfRule>
  </conditionalFormatting>
  <conditionalFormatting sqref="F61:H62 J61:J62">
    <cfRule type="cellIs" priority="36" operator="equal" aboveAverage="0" equalAverage="0" bottom="0" percent="0" rank="0" text="" dxfId="0">
      <formula>0</formula>
    </cfRule>
  </conditionalFormatting>
  <conditionalFormatting sqref="I61:I62">
    <cfRule type="cellIs" priority="37" operator="equal" aboveAverage="0" equalAverage="0" bottom="0" percent="0" rank="0" text="" dxfId="1">
      <formula>0</formula>
    </cfRule>
  </conditionalFormatting>
  <conditionalFormatting sqref="F61:G62 I61:J62">
    <cfRule type="cellIs" priority="38" operator="equal" aboveAverage="0" equalAverage="0" bottom="0" percent="0" rank="0" text="" dxfId="0">
      <formula>0</formula>
    </cfRule>
  </conditionalFormatting>
  <conditionalFormatting sqref="H61:H62">
    <cfRule type="cellIs" priority="39" operator="equal" aboveAverage="0" equalAverage="0" bottom="0" percent="0" rank="0" text="" dxfId="1">
      <formula>0</formula>
    </cfRule>
  </conditionalFormatting>
  <conditionalFormatting sqref="A69">
    <cfRule type="containsText" priority="40" operator="containsText" aboveAverage="0" equalAverage="0" bottom="0" percent="0" rank="0" text="Tāme sastādīta ____. gada ___. ______________" dxfId="4">
      <formula>NOT(ISERROR(SEARCH("Tāme sastādīta ____. gada ___. ______________",A69)))</formula>
    </cfRule>
  </conditionalFormatting>
  <conditionalFormatting sqref="A74">
    <cfRule type="containsText" priority="41" operator="containsText" aboveAverage="0" equalAverage="0" bottom="0" percent="0" rank="0" text="Sertifikāta Nr. _________________________________" dxfId="4">
      <formula>NOT(ISERROR(SEARCH("Sertifikāta Nr. _________________________________",A74)))</formula>
    </cfRule>
  </conditionalFormatting>
  <dataValidations count="1">
    <dataValidation allowBlank="true" errorStyle="stop" operator="between" showDropDown="false" showErrorMessage="true" showInputMessage="true" sqref="Q14:Q62" type="list">
      <formula1>$Q$9:$Q$12</formula1>
      <formula2>0</formula2>
    </dataValidation>
  </dataValidations>
  <printOptions headings="false" gridLines="false" gridLinesSet="true" horizontalCentered="false" verticalCentered="false"/>
  <pageMargins left="0" right="0" top="0.39375" bottom="0.39375" header="0.511805555555555" footer="0.511805555555555"/>
  <pageSetup paperSize="9" scale="93" fitToWidth="1" fitToHeight="1" pageOrder="downThenOver" orientation="landscape"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F5F35A982AAA94C8920B7B6109CEFAA" ma:contentTypeVersion="4" ma:contentTypeDescription="Create a new document." ma:contentTypeScope="" ma:versionID="a14253964fe011cb8dd4c6342f25b80f">
  <xsd:schema xmlns:xsd="http://www.w3.org/2001/XMLSchema" xmlns:xs="http://www.w3.org/2001/XMLSchema" xmlns:p="http://schemas.microsoft.com/office/2006/metadata/properties" xmlns:ns2="123c74fc-5732-4eeb-8864-aaacbc0028ee" xmlns:ns3="4e93ec4e-506a-41d2-9951-55e983c361d3" targetNamespace="http://schemas.microsoft.com/office/2006/metadata/properties" ma:root="true" ma:fieldsID="d0db9e08e89c6ba3cfff38175f8fc317" ns2:_="" ns3:_="">
    <xsd:import namespace="123c74fc-5732-4eeb-8864-aaacbc0028ee"/>
    <xsd:import namespace="4e93ec4e-506a-41d2-9951-55e983c361d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3c74fc-5732-4eeb-8864-aaacbc0028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93ec4e-506a-41d2-9951-55e983c361d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87CEB1-DE4F-4598-A1A9-ACD3ACC5EEB3}">
  <ds:schemaRefs>
    <ds:schemaRef ds:uri="4e93ec4e-506a-41d2-9951-55e983c361d3"/>
    <ds:schemaRef ds:uri="http://purl.org/dc/dcmitype/"/>
    <ds:schemaRef ds:uri="http://schemas.microsoft.com/office/2006/metadata/properties"/>
    <ds:schemaRef ds:uri="http://schemas.microsoft.com/office/2006/documentManagement/types"/>
    <ds:schemaRef ds:uri="http://purl.org/dc/elements/1.1/"/>
    <ds:schemaRef ds:uri="http://purl.org/dc/terms/"/>
    <ds:schemaRef ds:uri="123c74fc-5732-4eeb-8864-aaacbc0028e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547CA0A2-E566-40A7-8F54-56B9778B53D8}">
  <ds:schemaRefs>
    <ds:schemaRef ds:uri="http://schemas.microsoft.com/sharepoint/v3/contenttype/forms"/>
  </ds:schemaRefs>
</ds:datastoreItem>
</file>

<file path=customXml/itemProps3.xml><?xml version="1.0" encoding="utf-8"?>
<ds:datastoreItem xmlns:ds="http://schemas.openxmlformats.org/officeDocument/2006/customXml" ds:itemID="{BC3785E3-B574-41FC-8156-FCB954AB9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3c74fc-5732-4eeb-8864-aaacbc0028ee"/>
    <ds:schemaRef ds:uri="4e93ec4e-506a-41d2-9951-55e983c36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LibreOffice/7.1.2.2$Windows_X86_64 LibreOffice_project/8a45595d069ef5570103caea1b71cc9d82b2aae4</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2019-03-11T11:42:22Z</dcterms:created>
  <dc:creator>Armands Ūbelis</dc:creator>
  <dc:description/>
  <dc:language>lv-LV</dc:language>
  <cp:lastModifiedBy>Egons</cp:lastModifiedBy>
  <cp:lastPrinted>2022-12-19T17:11:46Z</cp:lastPrinted>
  <dcterms:modified xsi:type="dcterms:W3CDTF">2023-03-21T08:23:17Z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0x0101006F5F35A982AAA94C8920B7B6109CEFAA</vt:lpwstr>
  </property>
</Properties>
</file>